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705" yWindow="-15" windowWidth="2655" windowHeight="8145" tabRatio="750"/>
  </bookViews>
  <sheets>
    <sheet name="EA" sheetId="5" r:id="rId1"/>
    <sheet name="ESF" sheetId="1" r:id="rId2"/>
    <sheet name="EVHP" sheetId="7" r:id="rId3"/>
    <sheet name="ECSF" sheetId="2" r:id="rId4"/>
    <sheet name="PT_ESF_ECSF" sheetId="3" state="hidden" r:id="rId5"/>
    <sheet name="EFE" sheetId="10" r:id="rId6"/>
    <sheet name="EAA" sheetId="8" r:id="rId7"/>
    <sheet name="EADP" sheetId="9" r:id="rId8"/>
    <sheet name="P.Ingresos" sheetId="12" r:id="rId9"/>
    <sheet name="P.Egr.COG" sheetId="15" r:id="rId10"/>
    <sheet name="P.Egr.Tipo" sheetId="14" r:id="rId11"/>
    <sheet name="P.Egr.Admva." sheetId="13" r:id="rId12"/>
    <sheet name="P.Egr.Función" sheetId="16" r:id="rId13"/>
    <sheet name="CProg" sheetId="19" r:id="rId14"/>
    <sheet name="End Neto" sheetId="17" r:id="rId15"/>
    <sheet name="Int" sheetId="18" r:id="rId16"/>
    <sheet name="Rel Cta Banc" sheetId="23" r:id="rId17"/>
    <sheet name="ConcIngresos" sheetId="24" r:id="rId18"/>
    <sheet name="ConcEgresos" sheetId="25" r:id="rId19"/>
    <sheet name="BMu" sheetId="21" r:id="rId20"/>
    <sheet name="BInmu" sheetId="22" r:id="rId21"/>
    <sheet name="Hoja1" sheetId="26" r:id="rId22"/>
  </sheets>
  <definedNames>
    <definedName name="_xlnm.Print_Area" localSheetId="18">ConcEgresos!$A$2:$N$49</definedName>
    <definedName name="_xlnm.Print_Area" localSheetId="17">ConcIngresos!$A$3:$N$38</definedName>
    <definedName name="_xlnm.Print_Area" localSheetId="0">EA!$A$1:$K$62</definedName>
    <definedName name="_xlnm.Print_Area" localSheetId="6">EAA!$A$1:$I$45</definedName>
    <definedName name="_xlnm.Print_Area" localSheetId="7">EADP!$A$1:$J$54</definedName>
    <definedName name="_xlnm.Print_Area" localSheetId="3">ECSF!$A$1:$K$64</definedName>
    <definedName name="_xlnm.Print_Area" localSheetId="5">EFE!$A$1:$Q$57</definedName>
    <definedName name="_xlnm.Print_Area" localSheetId="1">ESF!$A$1:$L$75</definedName>
    <definedName name="_xlnm.Print_Area" localSheetId="2">EVHP!$A$1:$I$48</definedName>
  </definedNames>
  <calcPr calcId="145621"/>
</workbook>
</file>

<file path=xl/calcChain.xml><?xml version="1.0" encoding="utf-8"?>
<calcChain xmlns="http://schemas.openxmlformats.org/spreadsheetml/2006/main">
  <c r="D48" i="15" l="1"/>
  <c r="D26" i="5" l="1"/>
  <c r="D10" i="15"/>
  <c r="E10" i="15"/>
  <c r="G11" i="15"/>
  <c r="F13" i="15"/>
  <c r="G13" i="15" s="1"/>
  <c r="G14" i="15"/>
  <c r="G15" i="15"/>
  <c r="F16" i="15"/>
  <c r="G16" i="15" s="1"/>
  <c r="G17" i="15"/>
  <c r="H17" i="15" s="1"/>
  <c r="G37" i="15"/>
  <c r="G36" i="15"/>
  <c r="G35" i="15"/>
  <c r="G34" i="15"/>
  <c r="G31" i="15"/>
  <c r="G30" i="15"/>
  <c r="H30" i="15" s="1"/>
  <c r="G29" i="15"/>
  <c r="G27" i="15"/>
  <c r="G26" i="15"/>
  <c r="G22" i="15"/>
  <c r="F21" i="15"/>
  <c r="G21" i="15" s="1"/>
  <c r="G19" i="15"/>
  <c r="H14" i="15"/>
  <c r="D30" i="8"/>
  <c r="G18" i="8"/>
  <c r="D20" i="8"/>
  <c r="G20" i="8" s="1"/>
  <c r="D21" i="8"/>
  <c r="D22" i="8"/>
  <c r="D23" i="8"/>
  <c r="D24" i="8"/>
  <c r="G24" i="8" s="1"/>
  <c r="H24" i="8" s="1"/>
  <c r="D33" i="2"/>
  <c r="H46" i="12"/>
  <c r="F46" i="12"/>
  <c r="H15" i="12"/>
  <c r="H18" i="12"/>
  <c r="H26" i="12" s="1"/>
  <c r="K29" i="24" s="1"/>
  <c r="K16" i="24"/>
  <c r="D18" i="15"/>
  <c r="E18" i="15"/>
  <c r="G38" i="15"/>
  <c r="G48" i="15"/>
  <c r="G58" i="15"/>
  <c r="G62" i="15"/>
  <c r="G70" i="15"/>
  <c r="G74" i="15"/>
  <c r="K35" i="25"/>
  <c r="K16" i="25"/>
  <c r="I35" i="19"/>
  <c r="I30" i="19"/>
  <c r="I27" i="19"/>
  <c r="I23" i="19"/>
  <c r="I11" i="19"/>
  <c r="I41" i="19" s="1"/>
  <c r="I14" i="19"/>
  <c r="H35" i="19"/>
  <c r="H30" i="19"/>
  <c r="H27" i="19"/>
  <c r="H23" i="19"/>
  <c r="H14" i="19"/>
  <c r="H11" i="19"/>
  <c r="H41" i="19"/>
  <c r="F35" i="19"/>
  <c r="F30" i="19"/>
  <c r="F27" i="19"/>
  <c r="F23" i="19"/>
  <c r="F14" i="19"/>
  <c r="F11" i="19"/>
  <c r="H42" i="16"/>
  <c r="H31" i="16"/>
  <c r="H22" i="16"/>
  <c r="H12" i="16"/>
  <c r="H48" i="16" s="1"/>
  <c r="H50" i="16" s="1"/>
  <c r="G42" i="16"/>
  <c r="G31" i="16"/>
  <c r="G22" i="16"/>
  <c r="G12" i="16"/>
  <c r="E42" i="16"/>
  <c r="E31" i="16"/>
  <c r="E22" i="16"/>
  <c r="E12" i="16"/>
  <c r="H18" i="14"/>
  <c r="G18" i="14"/>
  <c r="E18" i="14"/>
  <c r="D18" i="14"/>
  <c r="F13" i="14"/>
  <c r="I13" i="14" s="1"/>
  <c r="F14" i="14"/>
  <c r="I14" i="14"/>
  <c r="F15" i="14"/>
  <c r="I15" i="14"/>
  <c r="F16" i="14"/>
  <c r="H74" i="15"/>
  <c r="H70" i="15"/>
  <c r="H62" i="15"/>
  <c r="H58" i="15"/>
  <c r="H48" i="15"/>
  <c r="H38" i="15"/>
  <c r="E74" i="15"/>
  <c r="E70" i="15"/>
  <c r="E62" i="15"/>
  <c r="E58" i="15"/>
  <c r="E48" i="15"/>
  <c r="F48" i="15" s="1"/>
  <c r="I48" i="15" s="1"/>
  <c r="E38" i="15"/>
  <c r="E28" i="15"/>
  <c r="G38" i="12"/>
  <c r="P47" i="10"/>
  <c r="B2" i="23"/>
  <c r="B2" i="22"/>
  <c r="B2" i="21"/>
  <c r="B2" i="19"/>
  <c r="A1" i="18"/>
  <c r="B2" i="17"/>
  <c r="B2" i="16"/>
  <c r="B1" i="15"/>
  <c r="B2" i="14"/>
  <c r="B2" i="13"/>
  <c r="B2" i="12"/>
  <c r="E1" i="10"/>
  <c r="C3" i="7"/>
  <c r="C4" i="9"/>
  <c r="C3" i="8"/>
  <c r="C3" i="2"/>
  <c r="C3" i="1"/>
  <c r="F22" i="8"/>
  <c r="F16" i="8" s="1"/>
  <c r="G30" i="10"/>
  <c r="G28" i="10"/>
  <c r="G24" i="10"/>
  <c r="G29" i="10"/>
  <c r="H46" i="10"/>
  <c r="H30" i="10"/>
  <c r="H29" i="10"/>
  <c r="H28" i="10"/>
  <c r="H19" i="10"/>
  <c r="H14" i="10" s="1"/>
  <c r="H24" i="10"/>
  <c r="P14" i="10"/>
  <c r="P19" i="10"/>
  <c r="P23" i="10"/>
  <c r="P29" i="10"/>
  <c r="P28" i="10"/>
  <c r="P40" i="10" s="1"/>
  <c r="P35" i="10"/>
  <c r="P34" i="10"/>
  <c r="G19" i="8"/>
  <c r="H19" i="8" s="1"/>
  <c r="O32" i="10"/>
  <c r="O29" i="10"/>
  <c r="O28" i="10" s="1"/>
  <c r="O35" i="10"/>
  <c r="O34" i="10" s="1"/>
  <c r="F30" i="7"/>
  <c r="H30" i="7" s="1"/>
  <c r="O22" i="10"/>
  <c r="O47" i="10"/>
  <c r="G19" i="10"/>
  <c r="G14" i="10" s="1"/>
  <c r="F12" i="13"/>
  <c r="I12" i="13" s="1"/>
  <c r="I14" i="13" s="1"/>
  <c r="D17" i="7"/>
  <c r="H17" i="7" s="1"/>
  <c r="J44" i="1"/>
  <c r="B3" i="23"/>
  <c r="C4" i="22"/>
  <c r="C4" i="21"/>
  <c r="B3" i="19"/>
  <c r="A2" i="18"/>
  <c r="B3" i="17"/>
  <c r="B3" i="16"/>
  <c r="B2" i="15"/>
  <c r="B3" i="14"/>
  <c r="B3" i="13"/>
  <c r="B3" i="12"/>
  <c r="E6" i="10"/>
  <c r="C8" i="7"/>
  <c r="C9" i="9"/>
  <c r="C7" i="8"/>
  <c r="C7" i="2"/>
  <c r="C7" i="1"/>
  <c r="E35" i="19"/>
  <c r="G35" i="19"/>
  <c r="E30" i="19"/>
  <c r="E27" i="19"/>
  <c r="E23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E14" i="19"/>
  <c r="E41" i="19" s="1"/>
  <c r="E11" i="19"/>
  <c r="G13" i="19"/>
  <c r="J13" i="19" s="1"/>
  <c r="G12" i="19"/>
  <c r="J12" i="19" s="1"/>
  <c r="C33" i="18"/>
  <c r="C18" i="18"/>
  <c r="C35" i="18"/>
  <c r="B33" i="18"/>
  <c r="B18" i="18"/>
  <c r="B35" i="18" s="1"/>
  <c r="H30" i="17"/>
  <c r="H29" i="17"/>
  <c r="H28" i="17"/>
  <c r="H27" i="17"/>
  <c r="H26" i="17"/>
  <c r="H25" i="17"/>
  <c r="H24" i="17"/>
  <c r="H23" i="17"/>
  <c r="F31" i="17"/>
  <c r="F33" i="17" s="1"/>
  <c r="D31" i="17"/>
  <c r="H18" i="17"/>
  <c r="H17" i="17"/>
  <c r="H16" i="17"/>
  <c r="H15" i="17"/>
  <c r="H14" i="17"/>
  <c r="H13" i="17"/>
  <c r="H12" i="17"/>
  <c r="H11" i="17"/>
  <c r="H10" i="17"/>
  <c r="F19" i="17"/>
  <c r="D19" i="17"/>
  <c r="F46" i="16"/>
  <c r="I46" i="16"/>
  <c r="F45" i="16"/>
  <c r="I45" i="16"/>
  <c r="F44" i="16"/>
  <c r="I44" i="16"/>
  <c r="F43" i="16"/>
  <c r="I43" i="16"/>
  <c r="D42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D31" i="16"/>
  <c r="F31" i="16" s="1"/>
  <c r="I31" i="16" s="1"/>
  <c r="F29" i="16"/>
  <c r="I29" i="16"/>
  <c r="F28" i="16"/>
  <c r="I28" i="16"/>
  <c r="F27" i="16"/>
  <c r="I27" i="16"/>
  <c r="F26" i="16"/>
  <c r="I26" i="16"/>
  <c r="F25" i="16"/>
  <c r="I25" i="16"/>
  <c r="F24" i="16"/>
  <c r="I24" i="16"/>
  <c r="F23" i="16"/>
  <c r="I23" i="16"/>
  <c r="D22" i="16"/>
  <c r="F20" i="16"/>
  <c r="I20" i="16" s="1"/>
  <c r="F19" i="16"/>
  <c r="I19" i="16" s="1"/>
  <c r="F18" i="16"/>
  <c r="I18" i="16" s="1"/>
  <c r="F17" i="16"/>
  <c r="I17" i="16" s="1"/>
  <c r="F16" i="16"/>
  <c r="F12" i="16" s="1"/>
  <c r="F15" i="16"/>
  <c r="I15" i="16"/>
  <c r="F14" i="16"/>
  <c r="I14" i="16"/>
  <c r="F13" i="16"/>
  <c r="I13" i="16"/>
  <c r="D12" i="16"/>
  <c r="D74" i="15"/>
  <c r="D70" i="15"/>
  <c r="D62" i="15"/>
  <c r="F62" i="15" s="1"/>
  <c r="I62" i="15" s="1"/>
  <c r="D58" i="15"/>
  <c r="D38" i="15"/>
  <c r="F38" i="15" s="1"/>
  <c r="I38" i="15" s="1"/>
  <c r="D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/>
  <c r="F57" i="15"/>
  <c r="I57" i="15"/>
  <c r="F56" i="15"/>
  <c r="I56" i="15"/>
  <c r="F55" i="15"/>
  <c r="I55" i="15"/>
  <c r="F54" i="15"/>
  <c r="I54" i="15"/>
  <c r="F53" i="15"/>
  <c r="I53" i="15"/>
  <c r="F52" i="15"/>
  <c r="I52" i="15"/>
  <c r="F51" i="15"/>
  <c r="I51" i="15"/>
  <c r="I50" i="15"/>
  <c r="I49" i="15"/>
  <c r="F47" i="15"/>
  <c r="I47" i="15"/>
  <c r="F46" i="15"/>
  <c r="I46" i="15"/>
  <c r="F45" i="15"/>
  <c r="I45" i="15"/>
  <c r="F44" i="15"/>
  <c r="I44" i="15"/>
  <c r="F43" i="15"/>
  <c r="I43" i="15"/>
  <c r="F42" i="15"/>
  <c r="I42" i="15"/>
  <c r="F41" i="15"/>
  <c r="I41" i="15"/>
  <c r="F40" i="15"/>
  <c r="I40" i="15"/>
  <c r="F39" i="15"/>
  <c r="I39" i="15"/>
  <c r="I30" i="15"/>
  <c r="I17" i="15"/>
  <c r="I14" i="15"/>
  <c r="I16" i="14"/>
  <c r="H14" i="13"/>
  <c r="G14" i="13"/>
  <c r="E14" i="13"/>
  <c r="D14" i="13"/>
  <c r="D21" i="14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46" i="12" s="1"/>
  <c r="G35" i="12"/>
  <c r="G36" i="12"/>
  <c r="G39" i="12"/>
  <c r="G41" i="12"/>
  <c r="G40" i="12" s="1"/>
  <c r="G42" i="12"/>
  <c r="G43" i="12"/>
  <c r="G44" i="12"/>
  <c r="G34" i="12"/>
  <c r="E37" i="12"/>
  <c r="E54" i="12" s="1"/>
  <c r="F37" i="12"/>
  <c r="G37" i="12"/>
  <c r="F40" i="12"/>
  <c r="F33" i="12"/>
  <c r="I51" i="12"/>
  <c r="J51" i="12" s="1"/>
  <c r="I46" i="12"/>
  <c r="I40" i="12"/>
  <c r="J40" i="12" s="1"/>
  <c r="I37" i="12"/>
  <c r="J37" i="12"/>
  <c r="H51" i="12"/>
  <c r="H40" i="12"/>
  <c r="H37" i="12"/>
  <c r="F51" i="12"/>
  <c r="E51" i="12"/>
  <c r="E46" i="12"/>
  <c r="E40" i="12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11" i="12"/>
  <c r="G12" i="12"/>
  <c r="G13" i="12"/>
  <c r="G14" i="12"/>
  <c r="G17" i="12"/>
  <c r="G15" i="12" s="1"/>
  <c r="G26" i="12" s="1"/>
  <c r="E18" i="12"/>
  <c r="F18" i="12"/>
  <c r="G18" i="12"/>
  <c r="G20" i="12"/>
  <c r="G19" i="12"/>
  <c r="I18" i="12"/>
  <c r="I15" i="12"/>
  <c r="I26" i="12" s="1"/>
  <c r="F15" i="12"/>
  <c r="F26" i="12"/>
  <c r="E15" i="12"/>
  <c r="E26" i="12"/>
  <c r="G30" i="19"/>
  <c r="G27" i="19"/>
  <c r="J27" i="19" s="1"/>
  <c r="G23" i="19"/>
  <c r="D33" i="17"/>
  <c r="H54" i="12"/>
  <c r="H31" i="17"/>
  <c r="F12" i="14"/>
  <c r="G21" i="14"/>
  <c r="F14" i="13"/>
  <c r="I54" i="12"/>
  <c r="F58" i="15"/>
  <c r="I58" i="15" s="1"/>
  <c r="F70" i="15"/>
  <c r="I70" i="15" s="1"/>
  <c r="G11" i="19"/>
  <c r="J23" i="19"/>
  <c r="J35" i="19"/>
  <c r="F42" i="16"/>
  <c r="I42" i="16" s="1"/>
  <c r="H19" i="17"/>
  <c r="H33" i="17" s="1"/>
  <c r="J30" i="19"/>
  <c r="F74" i="15"/>
  <c r="E23" i="7"/>
  <c r="H23" i="7" s="1"/>
  <c r="I29" i="2"/>
  <c r="E148" i="3" s="1"/>
  <c r="D36" i="8"/>
  <c r="G36" i="8" s="1"/>
  <c r="D35" i="8"/>
  <c r="G35" i="8" s="1"/>
  <c r="D34" i="8"/>
  <c r="G34" i="8" s="1"/>
  <c r="G33" i="8"/>
  <c r="D32" i="8"/>
  <c r="G32" i="8" s="1"/>
  <c r="G31" i="8"/>
  <c r="G30" i="8"/>
  <c r="K30" i="8" s="1"/>
  <c r="H30" i="8"/>
  <c r="D29" i="8"/>
  <c r="G29" i="8" s="1"/>
  <c r="D28" i="8"/>
  <c r="G28" i="8" s="1"/>
  <c r="G21" i="8"/>
  <c r="H21" i="8" s="1"/>
  <c r="G22" i="8"/>
  <c r="H22" i="8" s="1"/>
  <c r="G23" i="8"/>
  <c r="G27" i="10"/>
  <c r="O19" i="10"/>
  <c r="O14" i="10"/>
  <c r="I36" i="9"/>
  <c r="H36" i="9"/>
  <c r="I31" i="9"/>
  <c r="I42" i="9"/>
  <c r="H31" i="9"/>
  <c r="I22" i="9"/>
  <c r="H22" i="9"/>
  <c r="I17" i="9"/>
  <c r="I28" i="9" s="1"/>
  <c r="H17" i="9"/>
  <c r="F26" i="8"/>
  <c r="E26" i="8"/>
  <c r="E16" i="8"/>
  <c r="H38" i="7"/>
  <c r="H37" i="7"/>
  <c r="G34" i="7"/>
  <c r="D34" i="7"/>
  <c r="H32" i="7"/>
  <c r="H31" i="7"/>
  <c r="G29" i="7"/>
  <c r="F29" i="7"/>
  <c r="E29" i="7"/>
  <c r="D29" i="7"/>
  <c r="H25" i="7"/>
  <c r="H24" i="7"/>
  <c r="G21" i="7"/>
  <c r="D21" i="7"/>
  <c r="H19" i="7"/>
  <c r="H18" i="7"/>
  <c r="G16" i="7"/>
  <c r="F16" i="7"/>
  <c r="E16" i="7"/>
  <c r="H14" i="7"/>
  <c r="J48" i="5"/>
  <c r="I48" i="5"/>
  <c r="J40" i="5"/>
  <c r="I40" i="5"/>
  <c r="J33" i="5"/>
  <c r="I33" i="5"/>
  <c r="J28" i="5"/>
  <c r="I28" i="5"/>
  <c r="I12" i="5"/>
  <c r="I17" i="5"/>
  <c r="I51" i="5"/>
  <c r="E26" i="5"/>
  <c r="E22" i="5"/>
  <c r="E12" i="5"/>
  <c r="D22" i="5"/>
  <c r="J17" i="5"/>
  <c r="J12" i="5"/>
  <c r="D12" i="5"/>
  <c r="D18" i="2"/>
  <c r="E120" i="3" s="1"/>
  <c r="I18" i="2"/>
  <c r="J18" i="2" s="1"/>
  <c r="E189" i="3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E167" i="3" s="1"/>
  <c r="I54" i="2"/>
  <c r="E166" i="3" s="1"/>
  <c r="I47" i="2"/>
  <c r="E161" i="3" s="1"/>
  <c r="I48" i="2"/>
  <c r="E162" i="3" s="1"/>
  <c r="I49" i="2"/>
  <c r="E163" i="3" s="1"/>
  <c r="I50" i="2"/>
  <c r="J50" i="2" s="1"/>
  <c r="E214" i="3" s="1"/>
  <c r="I41" i="2"/>
  <c r="E157" i="3"/>
  <c r="I42" i="2"/>
  <c r="I40" i="2"/>
  <c r="I38" i="2" s="1"/>
  <c r="I30" i="2"/>
  <c r="J30" i="2"/>
  <c r="E199" i="3" s="1"/>
  <c r="I31" i="2"/>
  <c r="E150" i="3"/>
  <c r="I32" i="2"/>
  <c r="I33" i="2"/>
  <c r="J33" i="2" s="1"/>
  <c r="E202" i="3" s="1"/>
  <c r="I34" i="2"/>
  <c r="E153" i="3" s="1"/>
  <c r="J29" i="2"/>
  <c r="E198" i="3" s="1"/>
  <c r="I19" i="2"/>
  <c r="E140" i="3" s="1"/>
  <c r="I20" i="2"/>
  <c r="E141" i="3" s="1"/>
  <c r="I21" i="2"/>
  <c r="J21" i="2" s="1"/>
  <c r="E192" i="3" s="1"/>
  <c r="I22" i="2"/>
  <c r="J22" i="2" s="1"/>
  <c r="E193" i="3" s="1"/>
  <c r="I23" i="2"/>
  <c r="J23" i="2" s="1"/>
  <c r="E194" i="3" s="1"/>
  <c r="I24" i="2"/>
  <c r="E145" i="3" s="1"/>
  <c r="I25" i="2"/>
  <c r="E146" i="3" s="1"/>
  <c r="J49" i="2"/>
  <c r="E213" i="3" s="1"/>
  <c r="J55" i="2"/>
  <c r="E217" i="3" s="1"/>
  <c r="D29" i="2"/>
  <c r="E29" i="2" s="1"/>
  <c r="E179" i="3" s="1"/>
  <c r="D30" i="2"/>
  <c r="E130" i="3" s="1"/>
  <c r="D31" i="2"/>
  <c r="E131" i="3"/>
  <c r="D32" i="2"/>
  <c r="E32" i="2"/>
  <c r="E182" i="3" s="1"/>
  <c r="E133" i="3"/>
  <c r="D34" i="2"/>
  <c r="E134" i="3" s="1"/>
  <c r="D35" i="2"/>
  <c r="E35" i="2" s="1"/>
  <c r="E185" i="3" s="1"/>
  <c r="D36" i="2"/>
  <c r="E36" i="2" s="1"/>
  <c r="E186" i="3" s="1"/>
  <c r="D28" i="2"/>
  <c r="E28" i="2" s="1"/>
  <c r="E178" i="3" s="1"/>
  <c r="D19" i="2"/>
  <c r="E19" i="2" s="1"/>
  <c r="D20" i="2"/>
  <c r="D21" i="2"/>
  <c r="E123" i="3" s="1"/>
  <c r="D22" i="2"/>
  <c r="E124" i="3"/>
  <c r="D23" i="2"/>
  <c r="E23" i="2"/>
  <c r="E175" i="3" s="1"/>
  <c r="D24" i="2"/>
  <c r="E24" i="2"/>
  <c r="E176" i="3" s="1"/>
  <c r="E129" i="3"/>
  <c r="E125" i="3"/>
  <c r="J58" i="1"/>
  <c r="E105" i="3"/>
  <c r="I58" i="1"/>
  <c r="E53" i="3"/>
  <c r="E95" i="3"/>
  <c r="I44" i="1"/>
  <c r="E43" i="3" s="1"/>
  <c r="E41" i="1"/>
  <c r="E76" i="3" s="1"/>
  <c r="D41" i="1"/>
  <c r="E24" i="3" s="1"/>
  <c r="J38" i="1"/>
  <c r="E93" i="3" s="1"/>
  <c r="I38" i="1"/>
  <c r="J27" i="1"/>
  <c r="E86" i="3" s="1"/>
  <c r="I27" i="1"/>
  <c r="E34" i="3" s="1"/>
  <c r="E26" i="1"/>
  <c r="E66" i="3"/>
  <c r="D26" i="1"/>
  <c r="E14" i="3" s="1"/>
  <c r="D27" i="7"/>
  <c r="D40" i="7" s="1"/>
  <c r="E122" i="3"/>
  <c r="E126" i="3"/>
  <c r="E34" i="2"/>
  <c r="E184" i="3" s="1"/>
  <c r="H16" i="7"/>
  <c r="E21" i="7"/>
  <c r="E36" i="7"/>
  <c r="E34" i="7" s="1"/>
  <c r="J11" i="19"/>
  <c r="G27" i="7"/>
  <c r="G40" i="7" s="1"/>
  <c r="H28" i="9"/>
  <c r="H42" i="9"/>
  <c r="I74" i="15"/>
  <c r="K19" i="8"/>
  <c r="H23" i="8"/>
  <c r="E33" i="2"/>
  <c r="E183" i="3" s="1"/>
  <c r="E41" i="3"/>
  <c r="E31" i="2"/>
  <c r="E181" i="3" s="1"/>
  <c r="J31" i="2"/>
  <c r="E200" i="3" s="1"/>
  <c r="E22" i="2"/>
  <c r="E174" i="3" s="1"/>
  <c r="F22" i="7"/>
  <c r="H22" i="7" s="1"/>
  <c r="J50" i="1"/>
  <c r="E99" i="3" s="1"/>
  <c r="E100" i="3"/>
  <c r="O53" i="10"/>
  <c r="J47" i="2"/>
  <c r="E211" i="3" s="1"/>
  <c r="E158" i="3"/>
  <c r="J42" i="2"/>
  <c r="E208" i="3" s="1"/>
  <c r="F28" i="15"/>
  <c r="F18" i="15"/>
  <c r="D82" i="15"/>
  <c r="D84" i="15" s="1"/>
  <c r="I16" i="2"/>
  <c r="E138" i="3" s="1"/>
  <c r="J54" i="2"/>
  <c r="J52" i="2" s="1"/>
  <c r="E215" i="3" s="1"/>
  <c r="E151" i="3"/>
  <c r="J32" i="2"/>
  <c r="E201" i="3" s="1"/>
  <c r="E149" i="3"/>
  <c r="J41" i="2"/>
  <c r="E207" i="3" s="1"/>
  <c r="E156" i="3"/>
  <c r="E142" i="3"/>
  <c r="E132" i="3"/>
  <c r="E33" i="12"/>
  <c r="J18" i="12"/>
  <c r="E216" i="3"/>
  <c r="I21" i="15" l="1"/>
  <c r="H21" i="15"/>
  <c r="H16" i="15"/>
  <c r="I16" i="15"/>
  <c r="O40" i="10"/>
  <c r="G54" i="12"/>
  <c r="G33" i="12"/>
  <c r="I13" i="15"/>
  <c r="H13" i="15"/>
  <c r="I52" i="2"/>
  <c r="E165" i="3" s="1"/>
  <c r="J51" i="5"/>
  <c r="F14" i="8"/>
  <c r="F22" i="16"/>
  <c r="G48" i="16"/>
  <c r="G50" i="16" s="1"/>
  <c r="J40" i="1"/>
  <c r="E94" i="3" s="1"/>
  <c r="I27" i="2"/>
  <c r="E147" i="3" s="1"/>
  <c r="E30" i="2"/>
  <c r="E180" i="3" s="1"/>
  <c r="E143" i="3"/>
  <c r="H29" i="7"/>
  <c r="E14" i="8"/>
  <c r="J15" i="12"/>
  <c r="J26" i="12" s="1"/>
  <c r="J46" i="12"/>
  <c r="J54" i="12" s="1"/>
  <c r="D48" i="16"/>
  <c r="D50" i="16" s="1"/>
  <c r="F41" i="19"/>
  <c r="I12" i="14"/>
  <c r="I18" i="14" s="1"/>
  <c r="F18" i="14"/>
  <c r="H21" i="14"/>
  <c r="F54" i="12"/>
  <c r="E43" i="1"/>
  <c r="E77" i="3" s="1"/>
  <c r="E121" i="3"/>
  <c r="E27" i="7"/>
  <c r="D33" i="5"/>
  <c r="I53" i="5" s="1"/>
  <c r="I52" i="1" s="1"/>
  <c r="E33" i="5"/>
  <c r="J53" i="5" s="1"/>
  <c r="O23" i="10"/>
  <c r="I16" i="16"/>
  <c r="I12" i="16" s="1"/>
  <c r="E18" i="2"/>
  <c r="E170" i="3" s="1"/>
  <c r="D43" i="1"/>
  <c r="E25" i="3" s="1"/>
  <c r="G14" i="19"/>
  <c r="I22" i="16"/>
  <c r="I48" i="16" s="1"/>
  <c r="I50" i="16" s="1"/>
  <c r="E48" i="16"/>
  <c r="E50" i="16" s="1"/>
  <c r="F48" i="16"/>
  <c r="F50" i="16" s="1"/>
  <c r="E21" i="14"/>
  <c r="I21" i="14"/>
  <c r="F21" i="14"/>
  <c r="E82" i="15"/>
  <c r="E84" i="15" s="1"/>
  <c r="H37" i="15"/>
  <c r="I37" i="15"/>
  <c r="H36" i="15"/>
  <c r="I36" i="15"/>
  <c r="H35" i="15"/>
  <c r="I35" i="15"/>
  <c r="H34" i="15"/>
  <c r="I34" i="15"/>
  <c r="G33" i="15"/>
  <c r="H33" i="15" s="1"/>
  <c r="G32" i="15"/>
  <c r="H32" i="15" s="1"/>
  <c r="H31" i="15"/>
  <c r="I31" i="15"/>
  <c r="H29" i="15"/>
  <c r="I29" i="15"/>
  <c r="G28" i="15"/>
  <c r="I28" i="15" s="1"/>
  <c r="H27" i="15"/>
  <c r="I27" i="15"/>
  <c r="H26" i="15"/>
  <c r="I26" i="15"/>
  <c r="G25" i="15"/>
  <c r="H25" i="15" s="1"/>
  <c r="G24" i="15"/>
  <c r="H24" i="15" s="1"/>
  <c r="G23" i="15"/>
  <c r="H23" i="15" s="1"/>
  <c r="H22" i="15"/>
  <c r="I22" i="15"/>
  <c r="G20" i="15"/>
  <c r="H20" i="15" s="1"/>
  <c r="H19" i="15"/>
  <c r="I19" i="15"/>
  <c r="I15" i="15"/>
  <c r="H15" i="15"/>
  <c r="G12" i="15"/>
  <c r="H12" i="15" s="1"/>
  <c r="F10" i="15"/>
  <c r="G10" i="15"/>
  <c r="H11" i="15"/>
  <c r="I11" i="15"/>
  <c r="J63" i="1"/>
  <c r="I40" i="1"/>
  <c r="F35" i="7"/>
  <c r="H35" i="7" s="1"/>
  <c r="E48" i="3"/>
  <c r="H28" i="8"/>
  <c r="K28" i="8"/>
  <c r="E40" i="7"/>
  <c r="E136" i="3"/>
  <c r="E128" i="3"/>
  <c r="E135" i="3"/>
  <c r="E152" i="3"/>
  <c r="J25" i="2"/>
  <c r="E196" i="3" s="1"/>
  <c r="J24" i="2"/>
  <c r="E195" i="3" s="1"/>
  <c r="J20" i="2"/>
  <c r="E191" i="3" s="1"/>
  <c r="H27" i="10"/>
  <c r="H48" i="10" s="1"/>
  <c r="P43" i="10" s="1"/>
  <c r="P48" i="10" s="1"/>
  <c r="H31" i="8"/>
  <c r="K31" i="8"/>
  <c r="K20" i="8"/>
  <c r="H20" i="8"/>
  <c r="E171" i="3"/>
  <c r="H32" i="8"/>
  <c r="K32" i="8"/>
  <c r="H34" i="8"/>
  <c r="K34" i="8"/>
  <c r="D16" i="2"/>
  <c r="E119" i="3" s="1"/>
  <c r="J19" i="2"/>
  <c r="E190" i="3" s="1"/>
  <c r="J40" i="2"/>
  <c r="I50" i="1"/>
  <c r="I46" i="2"/>
  <c r="D26" i="2"/>
  <c r="E127" i="3" s="1"/>
  <c r="H36" i="7"/>
  <c r="K21" i="8"/>
  <c r="E139" i="3"/>
  <c r="E21" i="2"/>
  <c r="E173" i="3" s="1"/>
  <c r="E20" i="2"/>
  <c r="E172" i="3" s="1"/>
  <c r="E164" i="3"/>
  <c r="G48" i="10"/>
  <c r="O43" i="10" s="1"/>
  <c r="D16" i="8"/>
  <c r="G16" i="8" s="1"/>
  <c r="K18" i="8"/>
  <c r="H18" i="8"/>
  <c r="E155" i="3"/>
  <c r="K29" i="8"/>
  <c r="H29" i="8"/>
  <c r="K36" i="8"/>
  <c r="H36" i="8"/>
  <c r="K33" i="8"/>
  <c r="H33" i="8"/>
  <c r="K35" i="8"/>
  <c r="H35" i="8"/>
  <c r="J48" i="2"/>
  <c r="E212" i="3" s="1"/>
  <c r="D26" i="8"/>
  <c r="G26" i="8" s="1"/>
  <c r="H26" i="8" s="1"/>
  <c r="E144" i="3"/>
  <c r="E26" i="2"/>
  <c r="E177" i="3" s="1"/>
  <c r="I14" i="2"/>
  <c r="E137" i="3" s="1"/>
  <c r="F21" i="7"/>
  <c r="J34" i="2"/>
  <c r="E203" i="3" s="1"/>
  <c r="H44" i="9" l="1"/>
  <c r="H46" i="9" s="1"/>
  <c r="H50" i="9" s="1"/>
  <c r="I33" i="15"/>
  <c r="I32" i="15"/>
  <c r="H28" i="15"/>
  <c r="O54" i="10"/>
  <c r="G41" i="19"/>
  <c r="J14" i="19"/>
  <c r="J41" i="19" s="1"/>
  <c r="H10" i="15"/>
  <c r="I10" i="15"/>
  <c r="F82" i="15"/>
  <c r="F84" i="15" s="1"/>
  <c r="I25" i="15"/>
  <c r="I24" i="15"/>
  <c r="G18" i="15"/>
  <c r="I18" i="15" s="1"/>
  <c r="I82" i="15" s="1"/>
  <c r="I84" i="15" s="1"/>
  <c r="I23" i="15"/>
  <c r="H18" i="15"/>
  <c r="H82" i="15" s="1"/>
  <c r="H84" i="15" s="1"/>
  <c r="I20" i="15"/>
  <c r="G82" i="15"/>
  <c r="K14" i="25" s="1"/>
  <c r="K44" i="25" s="1"/>
  <c r="I12" i="15"/>
  <c r="E108" i="3"/>
  <c r="J65" i="1"/>
  <c r="E109" i="3" s="1"/>
  <c r="I44" i="9"/>
  <c r="I46" i="9" s="1"/>
  <c r="I50" i="9" s="1"/>
  <c r="E42" i="3"/>
  <c r="F34" i="7"/>
  <c r="F40" i="7" s="1"/>
  <c r="H40" i="7" s="1"/>
  <c r="J16" i="2"/>
  <c r="I63" i="1"/>
  <c r="E47" i="3"/>
  <c r="I44" i="2"/>
  <c r="E160" i="3"/>
  <c r="J46" i="2"/>
  <c r="E210" i="3" s="1"/>
  <c r="J38" i="2"/>
  <c r="E205" i="3" s="1"/>
  <c r="E206" i="3"/>
  <c r="J27" i="2"/>
  <c r="E197" i="3" s="1"/>
  <c r="D14" i="2"/>
  <c r="E118" i="3" s="1"/>
  <c r="E16" i="2"/>
  <c r="E169" i="3" s="1"/>
  <c r="F27" i="7"/>
  <c r="H27" i="7" s="1"/>
  <c r="K27" i="7" s="1"/>
  <c r="H21" i="7"/>
  <c r="J44" i="2"/>
  <c r="D14" i="8"/>
  <c r="E188" i="3"/>
  <c r="J14" i="2"/>
  <c r="E187" i="3" s="1"/>
  <c r="G14" i="8"/>
  <c r="H16" i="8"/>
  <c r="H14" i="8" s="1"/>
  <c r="E14" i="2"/>
  <c r="E168" i="3" s="1"/>
  <c r="H34" i="7" l="1"/>
  <c r="K40" i="7"/>
  <c r="G84" i="15"/>
  <c r="E159" i="3"/>
  <c r="I36" i="2"/>
  <c r="E154" i="3" s="1"/>
  <c r="I65" i="1"/>
  <c r="E57" i="3" s="1"/>
  <c r="J43" i="7"/>
  <c r="E56" i="3"/>
  <c r="E209" i="3"/>
  <c r="J36" i="2"/>
  <c r="E204" i="3" s="1"/>
</calcChain>
</file>

<file path=xl/sharedStrings.xml><?xml version="1.0" encoding="utf-8"?>
<sst xmlns="http://schemas.openxmlformats.org/spreadsheetml/2006/main" count="1030" uniqueCount="472">
  <si>
    <t>Estado de Actividades</t>
  </si>
  <si>
    <t>(Pesos)</t>
  </si>
  <si>
    <t>Ente Público:</t>
  </si>
  <si>
    <t>UNIVERSIDAD PEDAGÓGICA DE DURANGO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</si>
  <si>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</si>
  <si>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</si>
  <si>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</si>
  <si>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</si>
  <si>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</si>
  <si>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</si>
  <si>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</si>
  <si>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</si>
  <si>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</si>
  <si>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</si>
  <si>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</si>
  <si>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</si>
  <si>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</si>
  <si>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</si>
  <si>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</si>
  <si>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</si>
  <si>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</si>
  <si>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</si>
  <si>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</si>
  <si>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</si>
  <si>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</si>
  <si>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</si>
  <si>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</si>
  <si>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</si>
  <si>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</si>
  <si>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</si>
  <si>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</si>
  <si>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</si>
  <si>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</si>
  <si>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</si>
  <si>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</si>
  <si>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</si>
  <si>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</si>
  <si>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</si>
  <si>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</si>
  <si>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</si>
  <si>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</si>
  <si>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</si>
  <si>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</si>
  <si>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</si>
  <si>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</si>
  <si>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</si>
  <si>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</si>
  <si>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</si>
  <si>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</si>
  <si>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</si>
  <si>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</si>
  <si>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</si>
  <si>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</si>
  <si>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</si>
  <si>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</si>
  <si>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</si>
  <si>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</si>
  <si>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</si>
  <si>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</si>
  <si>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</si>
  <si>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</si>
  <si>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</si>
  <si>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</si>
  <si>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</si>
  <si>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</si>
  <si>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</si>
  <si>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</si>
  <si>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</si>
  <si>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</si>
  <si>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</si>
  <si>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</si>
  <si>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</si>
  <si>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</si>
  <si>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</si>
  <si>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</si>
  <si>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</si>
  <si>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</si>
  <si>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</si>
  <si>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</si>
  <si>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</si>
  <si>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</si>
  <si>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</si>
  <si>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</si>
  <si>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</si>
  <si>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</si>
  <si>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</si>
  <si>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</si>
  <si>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</si>
  <si>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</si>
  <si>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</si>
  <si>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</si>
  <si>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</si>
  <si>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</si>
  <si>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</si>
  <si>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</si>
  <si>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</si>
  <si>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</si>
  <si>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</si>
  <si>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</si>
  <si>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</si>
  <si>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</si>
  <si>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</si>
  <si>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</si>
  <si>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</si>
  <si>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</si>
  <si>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</si>
  <si>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</si>
  <si>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</si>
  <si>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</si>
  <si>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</si>
  <si>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</si>
  <si>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</si>
  <si>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</si>
  <si>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</si>
  <si>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</si>
  <si>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</si>
  <si>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</si>
  <si>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</si>
  <si>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</si>
  <si>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</si>
  <si>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</si>
  <si>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</si>
  <si>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</si>
  <si>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</si>
  <si>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</si>
  <si>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</si>
  <si>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</si>
  <si>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</si>
  <si>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</si>
  <si>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</si>
  <si>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</si>
  <si>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</si>
  <si>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</si>
  <si>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</si>
  <si>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Hacienda Pública/Patrimonio Neto Final del Ejercicio 2016</t>
  </si>
  <si>
    <t>Cambios en la Hacienda Pública/Patrimonio Neto del Ejercicio 2016</t>
  </si>
  <si>
    <t>Saldo Neto en la Hacienda Pública / Patrimonio 2017</t>
  </si>
  <si>
    <t>Estado de Cambios en la Situación Financiera</t>
  </si>
  <si>
    <t>Origen</t>
  </si>
  <si>
    <t>Aplicación</t>
  </si>
  <si>
    <t>Exceso o Insuficiencia en la Actualización de la Hacienda Pública/Patrimonio</t>
  </si>
  <si>
    <t>Sector:</t>
  </si>
  <si>
    <t>Fecha:</t>
  </si>
  <si>
    <t>Edo. Financiero</t>
  </si>
  <si>
    <t>EF</t>
  </si>
  <si>
    <t>Activo</t>
  </si>
  <si>
    <t>TOTAL DEL  ACTIVO</t>
  </si>
  <si>
    <t>Pasivo</t>
  </si>
  <si>
    <t>TOTAL DEL  PASIVO</t>
  </si>
  <si>
    <t>TOTAL DEL  PASIVO Y HACIENDA PÚBLICA / PATRIMONIO</t>
  </si>
  <si>
    <t>Elaboró</t>
  </si>
  <si>
    <t>Nombre:</t>
  </si>
  <si>
    <t>Cargo:</t>
  </si>
  <si>
    <t>Autorizó</t>
  </si>
  <si>
    <t>ECSF</t>
  </si>
  <si>
    <t>Estado de Flujos de Efectivo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</si>
  <si>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</si>
  <si>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</si>
  <si>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</si>
  <si>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</si>
  <si>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</si>
  <si>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</si>
  <si>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</si>
  <si>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</si>
  <si>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</si>
  <si>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</si>
  <si>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</si>
  <si>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</si>
  <si>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</si>
  <si>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</si>
  <si>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 xml:space="preserve">   Otros Orígenes de Financiamiento</t>
  </si>
  <si>
    <t>Transferencias al resto del Sector Público</t>
  </si>
  <si>
    <t xml:space="preserve">Subsidios y Subvenciones </t>
  </si>
  <si>
    <t>Servicios de la Deuda</t>
  </si>
  <si>
    <t xml:space="preserve">   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</si>
  <si>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</si>
  <si>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</si>
  <si>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</si>
  <si>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</si>
  <si>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</si>
  <si>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</si>
  <si>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</si>
  <si>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</si>
  <si>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</si>
  <si>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</si>
  <si>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</si>
  <si>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</si>
  <si>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</si>
  <si>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</si>
  <si>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</si>
  <si>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</si>
  <si>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</si>
  <si>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</si>
  <si>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</si>
  <si>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</si>
  <si>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</si>
  <si>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</si>
  <si>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</si>
  <si>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</si>
  <si>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</si>
  <si>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</si>
  <si>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</si>
  <si>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</si>
  <si>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</si>
  <si>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</si>
  <si>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</si>
  <si>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</si>
  <si>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</si>
  <si>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</si>
  <si>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</si>
  <si>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</si>
  <si>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</si>
  <si>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</si>
  <si>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</si>
  <si>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</si>
  <si>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</si>
  <si>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</si>
  <si>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</si>
  <si>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</si>
  <si>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</si>
  <si>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</si>
  <si>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</si>
  <si>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</si>
  <si>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</si>
  <si>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</si>
  <si>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</si>
  <si>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</si>
  <si>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</si>
  <si>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</si>
  <si>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</si>
  <si>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</si>
  <si>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</si>
  <si>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</si>
  <si>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</si>
  <si>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8"/>
        <rFont val="Calibri"/>
        <family val="2"/>
      </rPr>
      <t>¹</t>
    </r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</si>
  <si>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</si>
  <si>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</si>
  <si>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</si>
  <si>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</si>
  <si>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</si>
  <si>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Estado Analítico del Ejercicio del Presupuesto de Egresos</t>
  </si>
  <si>
    <t>Clasificación por Objeto del Gsto (Capítulo y Concepto)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</si>
  <si>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</si>
  <si>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</si>
  <si>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</si>
  <si>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</si>
  <si>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</si>
  <si>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</si>
  <si>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</si>
  <si>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</si>
  <si>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</si>
  <si>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</si>
  <si>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</si>
  <si>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</si>
  <si>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</si>
  <si>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</si>
  <si>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</si>
  <si>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</si>
  <si>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</si>
  <si>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</si>
  <si>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</si>
  <si>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</si>
  <si>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</si>
  <si>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</si>
  <si>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</si>
  <si>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</si>
  <si>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</si>
  <si>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</si>
  <si>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</si>
  <si>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</si>
  <si>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</si>
  <si>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</si>
  <si>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</si>
  <si>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</si>
  <si>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</si>
  <si>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</si>
  <si>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</si>
  <si>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</si>
  <si>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</si>
  <si>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</si>
  <si>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</si>
  <si>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</si>
  <si>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</si>
  <si>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</si>
  <si>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</si>
  <si>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</si>
  <si>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</si>
  <si>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</si>
  <si>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</si>
  <si>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</si>
  <si>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</si>
  <si>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</si>
  <si>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</si>
  <si>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</si>
  <si>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</si>
  <si>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</si>
  <si>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</si>
  <si>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</si>
  <si>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</si>
  <si>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</si>
  <si>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</si>
  <si>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</si>
  <si>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</si>
  <si>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</si>
  <si>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Clasificación Administrativa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</si>
  <si>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</si>
  <si>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</si>
  <si>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</si>
  <si>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</si>
  <si>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</si>
  <si>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</si>
  <si>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</si>
  <si>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</si>
  <si>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</si>
  <si>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</si>
  <si>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</si>
  <si>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</si>
  <si>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</si>
  <si>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</si>
  <si>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</si>
  <si>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</si>
  <si>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</si>
  <si>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</si>
  <si>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</si>
  <si>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</si>
  <si>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</si>
  <si>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</si>
  <si>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</si>
  <si>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</si>
  <si>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</si>
  <si>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</si>
  <si>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</si>
  <si>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</si>
  <si>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</si>
  <si>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</si>
  <si>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</si>
  <si>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</si>
  <si>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</si>
  <si>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</si>
  <si>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</si>
  <si>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</si>
  <si>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</si>
  <si>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</si>
  <si>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</si>
  <si>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</si>
  <si>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</si>
  <si>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</si>
  <si>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</si>
  <si>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</si>
  <si>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</si>
  <si>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</si>
  <si>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</si>
  <si>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</si>
  <si>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</si>
  <si>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</si>
  <si>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</si>
  <si>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</si>
  <si>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</si>
  <si>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</si>
  <si>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</si>
  <si>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</si>
  <si>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</si>
  <si>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</si>
  <si>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</si>
  <si>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</si>
  <si>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</si>
  <si>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</si>
  <si>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</si>
  <si>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</si>
  <si>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</si>
  <si>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</si>
  <si>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</si>
  <si>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</si>
  <si>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</si>
  <si>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</si>
  <si>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</si>
  <si>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</si>
  <si>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</si>
  <si>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</si>
  <si>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</si>
  <si>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</si>
  <si>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</si>
  <si>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</si>
  <si>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</si>
  <si>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</si>
  <si>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</si>
  <si>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</si>
  <si>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Durango</t>
  </si>
  <si>
    <t>Subsidio Estatal</t>
  </si>
  <si>
    <t>BANCO SANTANDER S.A.</t>
  </si>
  <si>
    <t>Ingresos Propios</t>
  </si>
  <si>
    <t>BANCO BANORTE</t>
  </si>
  <si>
    <t>Gòmez Palacio</t>
  </si>
  <si>
    <t/>
  </si>
  <si>
    <t>Conciliacion entre los Ingresos Presupuestarios y Contables</t>
  </si>
  <si>
    <t>(Cifras en Pesos)</t>
  </si>
  <si>
    <t>1. Ingresos Presupuestarios</t>
  </si>
  <si>
    <t>2. Más ingresos contables no presupuestarios</t>
  </si>
  <si>
    <t xml:space="preserve">     Incremento por variacion de inventarios</t>
  </si>
  <si>
    <t xml:space="preserve">     Disminucion del exceso de estimaciones por perdida o deterioro u obsolescencia</t>
  </si>
  <si>
    <t xml:space="preserve">     Disminucion del exceso de provisiones</t>
  </si>
  <si>
    <t xml:space="preserve">     Otros ingresos y beneficios varios</t>
  </si>
  <si>
    <t>Otros ingresos contables no presupuestarios</t>
  </si>
  <si>
    <t>3. Menos ingresos presupuestarios no contables</t>
  </si>
  <si>
    <t xml:space="preserve">     Productos de capital</t>
  </si>
  <si>
    <t xml:space="preserve">     Aprovechamientos Capital</t>
  </si>
  <si>
    <t xml:space="preserve">     Ingresos derivados de financiamientos</t>
  </si>
  <si>
    <t>Otros Ingresos presupuestarios no contables</t>
  </si>
  <si>
    <t>4. Ingresos Contables ( 4= 1 + 2 - 3)</t>
  </si>
  <si>
    <t xml:space="preserve">, </t>
  </si>
  <si>
    <t>Conciliacion entre los Egresos Presupuestarios y Gastos Contables</t>
  </si>
  <si>
    <t>1. Total de egresos (presupuestarios)</t>
  </si>
  <si>
    <t>2. Menos egresos presupuestarios no contables</t>
  </si>
  <si>
    <t xml:space="preserve">     Mobiliario y equipo de administracion</t>
  </si>
  <si>
    <t xml:space="preserve">     Mobiliario y equipo educacional y recreativo</t>
  </si>
  <si>
    <t xml:space="preserve">     Equipo e instrumental médico y de laboratorio</t>
  </si>
  <si>
    <t xml:space="preserve">     Vehiculos y equipos de transporte</t>
  </si>
  <si>
    <t xml:space="preserve">     Equipo de Defensa y seguridad</t>
  </si>
  <si>
    <t xml:space="preserve">     Maquinaria, otros equipo y herramientas</t>
  </si>
  <si>
    <t xml:space="preserve">     Activos biológicos</t>
  </si>
  <si>
    <t xml:space="preserve">     Bienes inmuebles</t>
  </si>
  <si>
    <t xml:space="preserve">     Activos intangibles</t>
  </si>
  <si>
    <t xml:space="preserve">     Obra pública en bienes propios</t>
  </si>
  <si>
    <t xml:space="preserve">     Acciones y participaciones de capital</t>
  </si>
  <si>
    <t xml:space="preserve">     Compra de titulos y valores</t>
  </si>
  <si>
    <t xml:space="preserve">     Inversiones en fideicomisos, mandatos y otros análogos</t>
  </si>
  <si>
    <t xml:space="preserve">     Provisiones para contingencias y otras erogaciones especiales</t>
  </si>
  <si>
    <t xml:space="preserve">     Amortización de la deuda publica</t>
  </si>
  <si>
    <t xml:space="preserve">     Adeudos de ejercicios fiscales anteriores (ADEFAS)</t>
  </si>
  <si>
    <t>Otros Egresos Presupuestales No Contables</t>
  </si>
  <si>
    <t>3. Más gastos contables no presupuestales</t>
  </si>
  <si>
    <t xml:space="preserve">     Estimaciones, depreciaciones, deterioros, obsolescencia y amortizaciones</t>
  </si>
  <si>
    <t xml:space="preserve">     Provisiones</t>
  </si>
  <si>
    <t xml:space="preserve">     Disminución de inventarios</t>
  </si>
  <si>
    <t xml:space="preserve">     Aumento por insuficiencia de estimaciones por pérdida o deterioro u obsolescencia</t>
  </si>
  <si>
    <t xml:space="preserve">     Aumento por insuficiencia de provisiones</t>
  </si>
  <si>
    <t xml:space="preserve">     Otros Gastos</t>
  </si>
  <si>
    <t>Otros Gastos Contables No Presupuestales</t>
  </si>
  <si>
    <t>4. Total de Gasto Contable (4 = 1 - 2 + 3 )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</si>
  <si>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</si>
  <si>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</si>
  <si>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</si>
  <si>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</si>
  <si>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 (NO APLICA)</t>
  </si>
  <si>
    <t>Descripción del Bien Inmueble</t>
  </si>
  <si>
    <t>DR. JOSÈ GERMÀN LOZANO REYES</t>
  </si>
  <si>
    <t>Director General</t>
  </si>
  <si>
    <t xml:space="preserve">C.P. MARÌA ESTELA NERY LEÒN </t>
  </si>
  <si>
    <t>Coordinadora Administrativa</t>
  </si>
  <si>
    <t>DR .JOSÈ GERMÀN LOZANO REYES</t>
  </si>
  <si>
    <t>Director general</t>
  </si>
  <si>
    <t>C.P.  MARÌA ESTELA NERY LEÒN</t>
  </si>
  <si>
    <t>DR JOSÈ GERMÀN LOZANO REYES</t>
  </si>
  <si>
    <t>C.P. MARÌA ESTELA NERY LEÒN</t>
  </si>
  <si>
    <t>DR.JOSÈ GERMÀN LOZANO</t>
  </si>
  <si>
    <t>C.P MARÌA ESTELA NERY LEÒN</t>
  </si>
  <si>
    <t>UNIVERSIDAD PEDAGÒGICA DE DURANGO</t>
  </si>
  <si>
    <t>Del 1 de Enero al 30 de Septiembre de 2017 y 2016</t>
  </si>
  <si>
    <t>Del 1 de Agosto de 2016 al 30 de Septiembre de 2017</t>
  </si>
  <si>
    <t>Del 1 de enero al 30 de septiembre de 2017</t>
  </si>
  <si>
    <t>Del 1 de enero al 30 de Septiembre de 2017</t>
  </si>
  <si>
    <t>Al 30 de Septiembre de 2017 y 2016</t>
  </si>
  <si>
    <t>Correspondiente del 01/1/2017 al 30/09/2017</t>
  </si>
  <si>
    <t>DR JOSE GERMÀN LOZANO REYES</t>
  </si>
  <si>
    <t>DIRECTOR GENERAL</t>
  </si>
  <si>
    <t>C.P. MARIA ESTELA NERY LEON</t>
  </si>
  <si>
    <t>COORDINADORA ADMINISTRATIVA</t>
  </si>
  <si>
    <t>DR JOSE GERMAN LOZANO REYES</t>
  </si>
  <si>
    <t>DR.JOSE GERMAN LOZANO REYES</t>
  </si>
  <si>
    <t>Cuenta Pública Tercer Trimestre 2017</t>
  </si>
  <si>
    <t>Del 1 de Enero al 30 de Septiembre de 2017</t>
  </si>
  <si>
    <t>Del 1 de Enero al 30 deSeptiembre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</si>
</sst>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0_ ;\-0\ "/>
    <numFmt numFmtId="168" formatCode="#,##0_ ;\-#,##0\ "/>
    <numFmt numFmtId="169" formatCode="_-* #,##0.00000_-;\-* #,##0.00000_-;_-* &quot;-&quot;??_-;_-@_-"/>
  </numFmts>
  <fonts count="67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1"/>
      <name val="Soberana Sans"/>
      <family val="3"/>
    </font>
    <font>
      <sz val="10"/>
      <color theme="1"/>
      <name val="Soberana Sans Light"/>
      <family val="3"/>
    </font>
    <font>
      <sz val="16"/>
      <color theme="0"/>
      <name val="Soberana Sans"/>
      <family val="3"/>
    </font>
    <font>
      <b/>
      <sz val="9"/>
      <color theme="0"/>
      <name val="Soberana Sans"/>
    </font>
    <font>
      <sz val="9"/>
      <color theme="0"/>
      <name val="Soberana Sans"/>
    </font>
    <font>
      <sz val="9"/>
      <color rgb="FFFF0000"/>
      <name val="Soberana Sans"/>
    </font>
    <font>
      <b/>
      <sz val="9"/>
      <color theme="0"/>
      <name val="Arial"/>
      <family val="2"/>
    </font>
    <font>
      <b/>
      <sz val="9"/>
      <color theme="1"/>
      <name val="Soberana Sans"/>
    </font>
    <font>
      <b/>
      <sz val="10"/>
      <color rgb="FFFFFFFF"/>
      <name val="Soberana Sans Light"/>
    </font>
    <font>
      <sz val="11"/>
      <color rgb="FF000000"/>
      <name val="Calibri"/>
      <family val="2"/>
    </font>
    <font>
      <sz val="14.25"/>
      <color rgb="FF000000"/>
      <name val="Tahoma"/>
      <family val="2"/>
    </font>
    <font>
      <sz val="12"/>
      <color rgb="FF000000"/>
      <name val="Tahoma"/>
      <family val="2"/>
    </font>
    <font>
      <sz val="9.75"/>
      <color rgb="FF000000"/>
      <name val="Times New Roman"/>
      <family val="1"/>
    </font>
    <font>
      <b/>
      <sz val="8.25"/>
      <color rgb="FF000000"/>
      <name val="Tahoma"/>
      <family val="2"/>
    </font>
    <font>
      <sz val="8.25"/>
      <color rgb="FF000000"/>
      <name val="Tahoma"/>
      <family val="2"/>
    </font>
    <font>
      <b/>
      <sz val="9"/>
      <color rgb="FF000000"/>
      <name val="Tahoma"/>
      <family val="2"/>
    </font>
    <font>
      <sz val="9.75"/>
      <color rgb="FF000000"/>
      <name val="Tahoma"/>
      <family val="2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37BCD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0">
    <xf numFmtId="0" fontId="0" fillId="0" borderId="0"/>
    <xf numFmtId="166" fontId="3" fillId="0" borderId="0"/>
    <xf numFmtId="165" fontId="13" fillId="0" borderId="0" applyFont="0" applyFill="0" applyBorder="0" applyAlignment="0" applyProtection="0"/>
    <xf numFmtId="0" fontId="3" fillId="0" borderId="0"/>
    <xf numFmtId="0" fontId="13" fillId="0" borderId="0"/>
    <xf numFmtId="165" fontId="3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58" fillId="0" borderId="0"/>
  </cellStyleXfs>
  <cellXfs count="604">
    <xf numFmtId="0" fontId="0" fillId="0" borderId="0" xfId="0"/>
    <xf numFmtId="167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8" fillId="4" borderId="0" xfId="3" applyFont="1" applyFill="1" applyBorder="1" applyAlignment="1">
      <alignment horizontal="center" vertic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7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0" fontId="17" fillId="4" borderId="5" xfId="0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165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165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Border="1" applyProtection="1">
      <protection locked="0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4" xfId="0" applyNumberFormat="1" applyFont="1" applyFill="1" applyBorder="1" applyAlignment="1" applyProtection="1">
      <protection locked="0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17" fillId="4" borderId="0" xfId="0" applyFont="1" applyFill="1" applyBorder="1" applyAlignment="1">
      <alignment horizontal="left" vertical="top"/>
    </xf>
    <xf numFmtId="0" fontId="17" fillId="4" borderId="0" xfId="0" applyFont="1" applyFill="1" applyAlignment="1">
      <alignment vertical="center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Protection="1"/>
    <xf numFmtId="0" fontId="17" fillId="4" borderId="0" xfId="0" applyFont="1" applyFill="1" applyBorder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29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2" fillId="4" borderId="11" xfId="4" applyFont="1" applyFill="1" applyBorder="1"/>
    <xf numFmtId="0" fontId="32" fillId="4" borderId="7" xfId="4" applyFont="1" applyFill="1" applyBorder="1"/>
    <xf numFmtId="0" fontId="32" fillId="4" borderId="8" xfId="4" applyFont="1" applyFill="1" applyBorder="1"/>
    <xf numFmtId="0" fontId="32" fillId="4" borderId="17" xfId="4" applyFont="1" applyFill="1" applyBorder="1" applyAlignment="1">
      <alignment horizontal="center"/>
    </xf>
    <xf numFmtId="0" fontId="32" fillId="4" borderId="1" xfId="4" applyFont="1" applyFill="1" applyBorder="1" applyAlignment="1">
      <alignment horizontal="center" vertical="center"/>
    </xf>
    <xf numFmtId="0" fontId="35" fillId="4" borderId="0" xfId="4" applyFont="1" applyFill="1"/>
    <xf numFmtId="0" fontId="32" fillId="4" borderId="3" xfId="4" applyFont="1" applyFill="1" applyBorder="1" applyAlignment="1">
      <alignment horizontal="center" vertical="center"/>
    </xf>
    <xf numFmtId="0" fontId="32" fillId="4" borderId="4" xfId="4" applyFont="1" applyFill="1" applyBorder="1" applyAlignment="1">
      <alignment horizontal="center" vertical="center"/>
    </xf>
    <xf numFmtId="0" fontId="32" fillId="4" borderId="5" xfId="4" applyFont="1" applyFill="1" applyBorder="1" applyAlignment="1">
      <alignment wrapText="1"/>
    </xf>
    <xf numFmtId="0" fontId="35" fillId="4" borderId="9" xfId="4" applyFont="1" applyFill="1" applyBorder="1" applyAlignment="1">
      <alignment horizontal="centerContinuous"/>
    </xf>
    <xf numFmtId="0" fontId="35" fillId="4" borderId="6" xfId="4" applyFont="1" applyFill="1" applyBorder="1" applyAlignment="1">
      <alignment horizontal="centerContinuous"/>
    </xf>
    <xf numFmtId="0" fontId="35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5" fillId="4" borderId="1" xfId="4" applyFont="1" applyFill="1" applyBorder="1" applyAlignment="1">
      <alignment horizontal="left"/>
    </xf>
    <xf numFmtId="0" fontId="35" fillId="4" borderId="0" xfId="4" applyFont="1" applyFill="1" applyBorder="1" applyAlignment="1">
      <alignment horizontal="left"/>
    </xf>
    <xf numFmtId="0" fontId="33" fillId="4" borderId="2" xfId="0" applyFont="1" applyFill="1" applyBorder="1" applyAlignment="1">
      <alignment vertical="center" wrapText="1"/>
    </xf>
    <xf numFmtId="0" fontId="35" fillId="4" borderId="1" xfId="4" applyFont="1" applyFill="1" applyBorder="1" applyAlignment="1">
      <alignment horizontal="center" vertical="center"/>
    </xf>
    <xf numFmtId="0" fontId="15" fillId="4" borderId="0" xfId="0" applyFont="1" applyFill="1"/>
    <xf numFmtId="0" fontId="15" fillId="0" borderId="0" xfId="0" applyFont="1"/>
    <xf numFmtId="0" fontId="32" fillId="4" borderId="0" xfId="4" applyFont="1" applyFill="1" applyBorder="1" applyAlignment="1">
      <alignment horizontal="center" vertical="center"/>
    </xf>
    <xf numFmtId="0" fontId="35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0" fillId="4" borderId="0" xfId="0" applyFill="1"/>
    <xf numFmtId="0" fontId="14" fillId="4" borderId="1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3" fillId="4" borderId="1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5" fillId="0" borderId="0" xfId="0" applyFont="1"/>
    <xf numFmtId="0" fontId="45" fillId="4" borderId="16" xfId="0" applyFont="1" applyFill="1" applyBorder="1"/>
    <xf numFmtId="0" fontId="47" fillId="4" borderId="16" xfId="0" applyFont="1" applyFill="1" applyBorder="1"/>
    <xf numFmtId="0" fontId="45" fillId="4" borderId="16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7" fillId="4" borderId="0" xfId="3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 applyProtection="1">
      <alignment horizontal="right"/>
      <protection locked="0"/>
    </xf>
    <xf numFmtId="0" fontId="8" fillId="4" borderId="0" xfId="0" applyNumberFormat="1" applyFont="1" applyFill="1" applyBorder="1" applyAlignment="1" applyProtection="1">
      <protection locked="0"/>
    </xf>
    <xf numFmtId="0" fontId="18" fillId="4" borderId="0" xfId="0" applyFont="1" applyFill="1" applyBorder="1" applyAlignment="1" applyProtection="1">
      <alignment horizontal="centerContinuous"/>
      <protection locked="0"/>
    </xf>
    <xf numFmtId="0" fontId="7" fillId="4" borderId="0" xfId="3" applyFont="1" applyFill="1" applyBorder="1" applyAlignment="1" applyProtection="1">
      <alignment horizontal="centerContinuous"/>
      <protection locked="0"/>
    </xf>
    <xf numFmtId="0" fontId="18" fillId="4" borderId="0" xfId="0" applyFont="1" applyFill="1" applyBorder="1" applyAlignment="1" applyProtection="1">
      <alignment horizontal="center"/>
      <protection locked="0"/>
    </xf>
    <xf numFmtId="0" fontId="8" fillId="4" borderId="0" xfId="3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/>
      <protection locked="0"/>
    </xf>
    <xf numFmtId="0" fontId="17" fillId="4" borderId="1" xfId="0" applyFont="1" applyFill="1" applyBorder="1" applyAlignment="1" applyProtection="1">
      <protection locked="0"/>
    </xf>
    <xf numFmtId="0" fontId="7" fillId="4" borderId="0" xfId="3" applyFont="1" applyFill="1" applyBorder="1" applyAlignment="1" applyProtection="1">
      <alignment vertical="center"/>
      <protection locked="0"/>
    </xf>
    <xf numFmtId="0" fontId="17" fillId="0" borderId="2" xfId="0" applyFont="1" applyFill="1" applyBorder="1" applyAlignment="1" applyProtection="1">
      <protection locked="0"/>
    </xf>
    <xf numFmtId="0" fontId="8" fillId="4" borderId="1" xfId="0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 applyProtection="1">
      <alignment vertical="top"/>
      <protection locked="0"/>
    </xf>
    <xf numFmtId="0" fontId="8" fillId="4" borderId="18" xfId="0" applyFont="1" applyFill="1" applyBorder="1" applyAlignment="1" applyProtection="1">
      <alignment horizontal="left" vertical="top" wrapText="1"/>
      <protection locked="0"/>
    </xf>
    <xf numFmtId="3" fontId="8" fillId="4" borderId="0" xfId="2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  <protection locked="0"/>
    </xf>
    <xf numFmtId="0" fontId="8" fillId="4" borderId="1" xfId="0" applyFont="1" applyFill="1" applyBorder="1" applyAlignment="1" applyProtection="1">
      <alignment horizontal="center" vertical="top"/>
      <protection locked="0"/>
    </xf>
    <xf numFmtId="0" fontId="8" fillId="4" borderId="0" xfId="0" applyFont="1" applyFill="1" applyBorder="1" applyAlignment="1" applyProtection="1">
      <alignment horizontal="center" vertical="top"/>
      <protection locked="0"/>
    </xf>
    <xf numFmtId="0" fontId="49" fillId="4" borderId="3" xfId="0" applyFont="1" applyFill="1" applyBorder="1" applyAlignment="1" applyProtection="1">
      <alignment vertical="top"/>
      <protection locked="0"/>
    </xf>
    <xf numFmtId="0" fontId="49" fillId="4" borderId="4" xfId="0" applyFont="1" applyFill="1" applyBorder="1" applyAlignment="1" applyProtection="1">
      <alignment vertical="top"/>
      <protection locked="0"/>
    </xf>
    <xf numFmtId="0" fontId="49" fillId="4" borderId="19" xfId="0" applyFont="1" applyFill="1" applyBorder="1" applyAlignment="1" applyProtection="1">
      <alignment horizontal="left" vertical="top"/>
      <protection locked="0"/>
    </xf>
    <xf numFmtId="3" fontId="49" fillId="4" borderId="4" xfId="0" applyNumberFormat="1" applyFont="1" applyFill="1" applyBorder="1" applyAlignment="1" applyProtection="1">
      <alignment horizontal="right" vertical="top"/>
      <protection locked="0"/>
    </xf>
    <xf numFmtId="3" fontId="8" fillId="4" borderId="5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horizontal="right" vertical="top"/>
      <protection locked="0"/>
    </xf>
    <xf numFmtId="0" fontId="50" fillId="4" borderId="28" xfId="0" applyFont="1" applyFill="1" applyBorder="1" applyAlignment="1">
      <alignment horizontal="center" vertical="center" wrapText="1"/>
    </xf>
    <xf numFmtId="0" fontId="50" fillId="4" borderId="13" xfId="0" applyFont="1" applyFill="1" applyBorder="1" applyAlignment="1">
      <alignment horizontal="justify" vertical="center" wrapText="1"/>
    </xf>
    <xf numFmtId="0" fontId="50" fillId="4" borderId="28" xfId="0" applyFont="1" applyFill="1" applyBorder="1" applyAlignment="1">
      <alignment horizontal="justify" vertical="center" wrapText="1"/>
    </xf>
    <xf numFmtId="1" fontId="0" fillId="0" borderId="0" xfId="0" applyNumberFormat="1"/>
    <xf numFmtId="3" fontId="8" fillId="4" borderId="0" xfId="0" applyNumberFormat="1" applyFont="1" applyFill="1" applyBorder="1" applyAlignment="1">
      <alignment vertical="center"/>
    </xf>
    <xf numFmtId="0" fontId="14" fillId="4" borderId="2" xfId="0" applyFont="1" applyFill="1" applyBorder="1" applyAlignment="1">
      <alignment horizontal="justify" vertical="center" wrapText="1"/>
    </xf>
    <xf numFmtId="169" fontId="8" fillId="4" borderId="0" xfId="2" applyNumberFormat="1" applyFont="1" applyFill="1" applyBorder="1" applyAlignment="1">
      <alignment vertical="top"/>
    </xf>
    <xf numFmtId="165" fontId="14" fillId="4" borderId="0" xfId="2" applyFont="1" applyFill="1"/>
    <xf numFmtId="165" fontId="42" fillId="0" borderId="0" xfId="2" applyFont="1" applyAlignment="1">
      <alignment horizontal="center"/>
    </xf>
    <xf numFmtId="165" fontId="14" fillId="0" borderId="0" xfId="2" applyFont="1"/>
    <xf numFmtId="0" fontId="52" fillId="7" borderId="9" xfId="0" applyFont="1" applyFill="1" applyBorder="1" applyAlignment="1">
      <alignment horizontal="center" vertical="center"/>
    </xf>
    <xf numFmtId="167" fontId="52" fillId="7" borderId="6" xfId="2" applyNumberFormat="1" applyFont="1" applyFill="1" applyBorder="1" applyAlignment="1">
      <alignment horizontal="center" vertical="center"/>
    </xf>
    <xf numFmtId="0" fontId="52" fillId="7" borderId="10" xfId="3" applyFont="1" applyFill="1" applyBorder="1" applyAlignment="1">
      <alignment horizontal="center" vertical="center"/>
    </xf>
    <xf numFmtId="167" fontId="53" fillId="7" borderId="9" xfId="2" applyNumberFormat="1" applyFont="1" applyFill="1" applyBorder="1" applyAlignment="1">
      <alignment horizontal="center" vertical="center" wrapText="1"/>
    </xf>
    <xf numFmtId="167" fontId="53" fillId="7" borderId="6" xfId="2" applyNumberFormat="1" applyFont="1" applyFill="1" applyBorder="1" applyAlignment="1">
      <alignment horizontal="center" vertical="center" wrapText="1"/>
    </xf>
    <xf numFmtId="167" fontId="53" fillId="7" borderId="10" xfId="2" applyNumberFormat="1" applyFont="1" applyFill="1" applyBorder="1" applyAlignment="1">
      <alignment horizontal="center" vertical="center" wrapText="1"/>
    </xf>
    <xf numFmtId="0" fontId="54" fillId="7" borderId="9" xfId="0" applyFont="1" applyFill="1" applyBorder="1" applyAlignment="1">
      <alignment horizontal="center" vertical="center"/>
    </xf>
    <xf numFmtId="167" fontId="53" fillId="7" borderId="6" xfId="2" applyNumberFormat="1" applyFont="1" applyFill="1" applyBorder="1" applyAlignment="1">
      <alignment horizontal="center" vertical="center"/>
    </xf>
    <xf numFmtId="0" fontId="53" fillId="7" borderId="10" xfId="3" applyFont="1" applyFill="1" applyBorder="1" applyAlignment="1">
      <alignment horizontal="center" vertical="center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52" fillId="7" borderId="9" xfId="0" applyFont="1" applyFill="1" applyBorder="1" applyAlignment="1">
      <alignment vertical="center"/>
    </xf>
    <xf numFmtId="0" fontId="52" fillId="7" borderId="6" xfId="0" applyFont="1" applyFill="1" applyBorder="1" applyAlignment="1">
      <alignment vertical="center"/>
    </xf>
    <xf numFmtId="0" fontId="52" fillId="7" borderId="10" xfId="0" applyFont="1" applyFill="1" applyBorder="1"/>
    <xf numFmtId="37" fontId="39" fillId="7" borderId="16" xfId="4" applyNumberFormat="1" applyFont="1" applyFill="1" applyBorder="1" applyAlignment="1">
      <alignment horizontal="center" wrapText="1"/>
    </xf>
    <xf numFmtId="165" fontId="39" fillId="7" borderId="16" xfId="2" applyFont="1" applyFill="1" applyBorder="1" applyAlignment="1">
      <alignment horizontal="center" vertical="center" wrapText="1"/>
    </xf>
    <xf numFmtId="0" fontId="44" fillId="7" borderId="16" xfId="0" applyFont="1" applyFill="1" applyBorder="1" applyAlignment="1">
      <alignment horizontal="center"/>
    </xf>
    <xf numFmtId="0" fontId="48" fillId="7" borderId="0" xfId="0" applyFont="1" applyFill="1"/>
    <xf numFmtId="0" fontId="52" fillId="7" borderId="10" xfId="3" applyFont="1" applyFill="1" applyBorder="1" applyAlignment="1" applyProtection="1">
      <alignment horizontal="center" vertical="center"/>
    </xf>
    <xf numFmtId="0" fontId="56" fillId="4" borderId="0" xfId="0" applyFont="1" applyFill="1" applyBorder="1" applyProtection="1"/>
    <xf numFmtId="4" fontId="8" fillId="4" borderId="0" xfId="2" applyNumberFormat="1" applyFont="1" applyFill="1" applyBorder="1" applyAlignment="1" applyProtection="1">
      <alignment horizontal="right" vertical="top"/>
      <protection locked="0"/>
    </xf>
    <xf numFmtId="4" fontId="8" fillId="4" borderId="0" xfId="2" applyNumberFormat="1" applyFont="1" applyFill="1" applyBorder="1" applyAlignment="1" applyProtection="1">
      <alignment vertical="top"/>
      <protection locked="0"/>
    </xf>
    <xf numFmtId="4" fontId="8" fillId="4" borderId="0" xfId="2" applyNumberFormat="1" applyFont="1" applyFill="1" applyBorder="1" applyAlignment="1">
      <alignment vertical="top"/>
    </xf>
    <xf numFmtId="4" fontId="7" fillId="4" borderId="0" xfId="2" applyNumberFormat="1" applyFont="1" applyFill="1" applyBorder="1" applyAlignment="1">
      <alignment vertical="top"/>
    </xf>
    <xf numFmtId="0" fontId="23" fillId="7" borderId="8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0" fontId="17" fillId="4" borderId="0" xfId="0" applyFont="1" applyFill="1" applyBorder="1" applyAlignment="1" applyProtection="1">
      <alignment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0" fontId="17" fillId="4" borderId="0" xfId="0" applyFont="1" applyFill="1" applyBorder="1" applyAlignment="1" applyProtection="1">
      <alignment vertical="center"/>
    </xf>
    <xf numFmtId="0" fontId="17" fillId="4" borderId="0" xfId="0" applyFont="1" applyFill="1" applyAlignment="1" applyProtection="1">
      <alignment vertical="center"/>
    </xf>
    <xf numFmtId="0" fontId="7" fillId="4" borderId="0" xfId="3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vertical="center"/>
    </xf>
    <xf numFmtId="0" fontId="7" fillId="4" borderId="4" xfId="0" applyNumberFormat="1" applyFont="1" applyFill="1" applyBorder="1" applyAlignment="1" applyProtection="1">
      <alignment vertical="center"/>
      <protection locked="0"/>
    </xf>
    <xf numFmtId="166" fontId="8" fillId="4" borderId="0" xfId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center"/>
    </xf>
    <xf numFmtId="0" fontId="7" fillId="4" borderId="2" xfId="1" applyNumberFormat="1" applyFont="1" applyFill="1" applyBorder="1" applyAlignment="1" applyProtection="1">
      <alignment vertical="center"/>
    </xf>
    <xf numFmtId="0" fontId="18" fillId="4" borderId="1" xfId="0" applyFont="1" applyFill="1" applyBorder="1" applyAlignment="1" applyProtection="1">
      <alignment vertical="center"/>
    </xf>
    <xf numFmtId="4" fontId="7" fillId="4" borderId="0" xfId="0" applyNumberFormat="1" applyFont="1" applyFill="1" applyBorder="1" applyAlignment="1" applyProtection="1">
      <alignment vertical="center"/>
    </xf>
    <xf numFmtId="0" fontId="7" fillId="4" borderId="2" xfId="0" applyFont="1" applyFill="1" applyBorder="1" applyAlignment="1" applyProtection="1">
      <alignment vertical="center"/>
    </xf>
    <xf numFmtId="3" fontId="7" fillId="4" borderId="0" xfId="0" applyNumberFormat="1" applyFont="1" applyFill="1" applyBorder="1" applyAlignment="1" applyProtection="1">
      <alignment horizontal="center" vertical="center"/>
      <protection locked="0"/>
    </xf>
    <xf numFmtId="4" fontId="7" fillId="4" borderId="0" xfId="0" applyNumberFormat="1" applyFont="1" applyFill="1" applyBorder="1" applyAlignment="1" applyProtection="1">
      <alignment horizontal="right" vertical="center"/>
    </xf>
    <xf numFmtId="0" fontId="18" fillId="4" borderId="2" xfId="0" applyFont="1" applyFill="1" applyBorder="1" applyAlignment="1" applyProtection="1">
      <alignment vertical="center"/>
    </xf>
    <xf numFmtId="0" fontId="17" fillId="4" borderId="1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vertical="center"/>
    </xf>
    <xf numFmtId="3" fontId="8" fillId="4" borderId="0" xfId="0" applyNumberFormat="1" applyFont="1" applyFill="1" applyBorder="1" applyAlignment="1" applyProtection="1">
      <alignment horizontal="center" vertical="center"/>
      <protection locked="0"/>
    </xf>
    <xf numFmtId="4" fontId="8" fillId="4" borderId="0" xfId="0" applyNumberFormat="1" applyFont="1" applyFill="1" applyBorder="1" applyAlignment="1" applyProtection="1">
      <alignment horizontal="right" vertical="center"/>
      <protection locked="0"/>
    </xf>
    <xf numFmtId="0" fontId="17" fillId="4" borderId="2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horizontal="center" vertical="center"/>
      <protection locked="0"/>
    </xf>
    <xf numFmtId="4" fontId="7" fillId="4" borderId="0" xfId="0" applyNumberFormat="1" applyFont="1" applyFill="1" applyBorder="1" applyAlignment="1" applyProtection="1">
      <alignment horizontal="right" vertical="center"/>
      <protection locked="0"/>
    </xf>
    <xf numFmtId="0" fontId="28" fillId="4" borderId="1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vertical="center"/>
    </xf>
    <xf numFmtId="3" fontId="9" fillId="4" borderId="0" xfId="0" applyNumberFormat="1" applyFont="1" applyFill="1" applyBorder="1" applyAlignment="1" applyProtection="1">
      <alignment horizontal="center" vertical="center"/>
      <protection locked="0"/>
    </xf>
    <xf numFmtId="4" fontId="9" fillId="4" borderId="0" xfId="0" applyNumberFormat="1" applyFont="1" applyFill="1" applyBorder="1" applyAlignment="1" applyProtection="1">
      <alignment horizontal="right" vertical="center"/>
    </xf>
    <xf numFmtId="0" fontId="28" fillId="4" borderId="2" xfId="0" applyFont="1" applyFill="1" applyBorder="1" applyAlignment="1" applyProtection="1">
      <alignment vertical="center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3" fontId="9" fillId="4" borderId="0" xfId="0" applyNumberFormat="1" applyFont="1" applyFill="1" applyBorder="1" applyAlignment="1" applyProtection="1">
      <alignment horizontal="center" vertical="center"/>
    </xf>
    <xf numFmtId="4" fontId="7" fillId="4" borderId="0" xfId="2" applyNumberFormat="1" applyFont="1" applyFill="1" applyBorder="1" applyAlignment="1" applyProtection="1">
      <alignment horizontal="right" vertical="center"/>
      <protection locked="0"/>
    </xf>
    <xf numFmtId="0" fontId="28" fillId="4" borderId="3" xfId="0" applyFont="1" applyFill="1" applyBorder="1" applyAlignment="1" applyProtection="1">
      <alignment vertical="center"/>
    </xf>
    <xf numFmtId="0" fontId="9" fillId="4" borderId="4" xfId="0" applyFont="1" applyFill="1" applyBorder="1" applyAlignment="1" applyProtection="1">
      <alignment vertical="center"/>
    </xf>
    <xf numFmtId="3" fontId="9" fillId="4" borderId="4" xfId="0" applyNumberFormat="1" applyFont="1" applyFill="1" applyBorder="1" applyAlignment="1" applyProtection="1">
      <alignment horizontal="center" vertical="center"/>
    </xf>
    <xf numFmtId="4" fontId="9" fillId="4" borderId="4" xfId="0" applyNumberFormat="1" applyFont="1" applyFill="1" applyBorder="1" applyAlignment="1" applyProtection="1">
      <alignment horizontal="right" vertical="center"/>
    </xf>
    <xf numFmtId="0" fontId="28" fillId="4" borderId="5" xfId="0" applyFont="1" applyFill="1" applyBorder="1" applyAlignment="1" applyProtection="1">
      <alignment vertical="center"/>
    </xf>
    <xf numFmtId="165" fontId="8" fillId="4" borderId="0" xfId="2" applyFont="1" applyFill="1" applyBorder="1" applyAlignment="1" applyProtection="1">
      <alignment vertical="center"/>
    </xf>
    <xf numFmtId="0" fontId="30" fillId="4" borderId="0" xfId="0" applyFont="1" applyFill="1" applyBorder="1" applyAlignment="1" applyProtection="1">
      <alignment horizontal="right" vertical="center"/>
    </xf>
    <xf numFmtId="0" fontId="8" fillId="4" borderId="0" xfId="0" applyFont="1" applyFill="1" applyBorder="1" applyAlignment="1" applyProtection="1">
      <alignment horizontal="right" vertical="center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center"/>
    </xf>
    <xf numFmtId="0" fontId="8" fillId="4" borderId="4" xfId="0" applyNumberFormat="1" applyFont="1" applyFill="1" applyBorder="1" applyAlignment="1" applyProtection="1">
      <alignment vertical="center"/>
      <protection locked="0"/>
    </xf>
    <xf numFmtId="0" fontId="23" fillId="4" borderId="0" xfId="0" applyFont="1" applyFill="1" applyBorder="1" applyAlignment="1">
      <alignment vertical="center"/>
    </xf>
    <xf numFmtId="0" fontId="18" fillId="4" borderId="1" xfId="0" applyFont="1" applyFill="1" applyBorder="1" applyAlignment="1">
      <alignment vertical="center"/>
    </xf>
    <xf numFmtId="4" fontId="18" fillId="4" borderId="0" xfId="2" applyNumberFormat="1" applyFont="1" applyFill="1" applyBorder="1" applyAlignment="1">
      <alignment vertical="center"/>
    </xf>
    <xf numFmtId="0" fontId="18" fillId="4" borderId="2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8" fillId="4" borderId="1" xfId="0" applyFont="1" applyFill="1" applyBorder="1" applyAlignment="1">
      <alignment vertical="center"/>
    </xf>
    <xf numFmtId="0" fontId="28" fillId="4" borderId="2" xfId="0" applyFont="1" applyFill="1" applyBorder="1" applyAlignment="1">
      <alignment vertical="center"/>
    </xf>
    <xf numFmtId="0" fontId="31" fillId="4" borderId="0" xfId="0" applyFont="1" applyFill="1" applyAlignment="1">
      <alignment vertical="center"/>
    </xf>
    <xf numFmtId="0" fontId="17" fillId="4" borderId="1" xfId="0" applyFont="1" applyFill="1" applyBorder="1" applyAlignment="1">
      <alignment vertical="center"/>
    </xf>
    <xf numFmtId="4" fontId="17" fillId="4" borderId="0" xfId="2" applyNumberFormat="1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4" fontId="8" fillId="4" borderId="0" xfId="2" applyNumberFormat="1" applyFont="1" applyFill="1" applyBorder="1" applyAlignment="1" applyProtection="1">
      <alignment vertical="center"/>
      <protection locked="0"/>
    </xf>
    <xf numFmtId="4" fontId="8" fillId="4" borderId="0" xfId="2" applyNumberFormat="1" applyFont="1" applyFill="1" applyBorder="1" applyAlignment="1">
      <alignment vertical="center"/>
    </xf>
    <xf numFmtId="165" fontId="17" fillId="4" borderId="0" xfId="0" applyNumberFormat="1" applyFont="1" applyFill="1" applyAlignment="1">
      <alignment vertical="center"/>
    </xf>
    <xf numFmtId="0" fontId="51" fillId="4" borderId="0" xfId="0" applyFont="1" applyFill="1" applyAlignment="1">
      <alignment vertical="center"/>
    </xf>
    <xf numFmtId="3" fontId="31" fillId="4" borderId="0" xfId="0" applyNumberFormat="1" applyFont="1" applyFill="1" applyAlignment="1">
      <alignment vertical="center"/>
    </xf>
    <xf numFmtId="3" fontId="17" fillId="4" borderId="0" xfId="2" applyNumberFormat="1" applyFont="1" applyFill="1" applyBorder="1" applyAlignment="1">
      <alignment vertical="center"/>
    </xf>
    <xf numFmtId="3" fontId="17" fillId="4" borderId="0" xfId="0" applyNumberFormat="1" applyFont="1" applyFill="1" applyBorder="1" applyAlignment="1">
      <alignment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165" fontId="8" fillId="4" borderId="0" xfId="2" applyFont="1" applyFill="1" applyBorder="1" applyAlignment="1">
      <alignment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0" xfId="0" applyFont="1" applyFill="1" applyAlignment="1" applyProtection="1">
      <alignment vertical="center" wrapText="1"/>
      <protection locked="0"/>
    </xf>
    <xf numFmtId="0" fontId="17" fillId="4" borderId="0" xfId="0" applyFont="1" applyFill="1" applyBorder="1" applyAlignment="1">
      <alignment vertical="center" wrapText="1"/>
    </xf>
    <xf numFmtId="0" fontId="17" fillId="4" borderId="0" xfId="0" applyFont="1" applyFill="1" applyAlignment="1">
      <alignment vertical="center" wrapText="1"/>
    </xf>
    <xf numFmtId="0" fontId="7" fillId="4" borderId="0" xfId="3" applyFont="1" applyFill="1" applyBorder="1" applyAlignment="1">
      <alignment horizontal="centerContinuous" vertical="center"/>
    </xf>
    <xf numFmtId="0" fontId="18" fillId="4" borderId="0" xfId="0" applyFont="1" applyFill="1" applyBorder="1" applyAlignment="1">
      <alignment horizontal="center" vertical="center"/>
    </xf>
    <xf numFmtId="0" fontId="8" fillId="4" borderId="0" xfId="3" applyFont="1" applyFill="1" applyBorder="1" applyAlignment="1">
      <alignment vertical="center"/>
    </xf>
    <xf numFmtId="0" fontId="19" fillId="4" borderId="0" xfId="3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4" fontId="7" fillId="4" borderId="0" xfId="2" applyNumberFormat="1" applyFont="1" applyFill="1" applyBorder="1" applyAlignment="1" applyProtection="1">
      <alignment horizontal="right" vertical="center"/>
    </xf>
    <xf numFmtId="0" fontId="7" fillId="4" borderId="1" xfId="0" applyFont="1" applyFill="1" applyBorder="1" applyAlignment="1">
      <alignment horizontal="left" vertical="center"/>
    </xf>
    <xf numFmtId="4" fontId="8" fillId="4" borderId="0" xfId="2" applyNumberFormat="1" applyFont="1" applyFill="1" applyBorder="1" applyAlignment="1" applyProtection="1">
      <alignment horizontal="right" vertical="center"/>
    </xf>
    <xf numFmtId="4" fontId="8" fillId="4" borderId="0" xfId="2" applyNumberFormat="1" applyFont="1" applyFill="1" applyBorder="1" applyAlignment="1" applyProtection="1">
      <alignment horizontal="right" vertical="center" wrapText="1"/>
    </xf>
    <xf numFmtId="4" fontId="19" fillId="4" borderId="0" xfId="2" applyNumberFormat="1" applyFont="1" applyFill="1" applyBorder="1" applyAlignment="1" applyProtection="1">
      <alignment horizontal="center" vertical="center"/>
    </xf>
    <xf numFmtId="4" fontId="17" fillId="4" borderId="0" xfId="0" applyNumberFormat="1" applyFont="1" applyFill="1" applyBorder="1" applyAlignment="1">
      <alignment vertical="center"/>
    </xf>
    <xf numFmtId="0" fontId="8" fillId="4" borderId="3" xfId="0" applyFont="1" applyFill="1" applyBorder="1" applyAlignment="1">
      <alignment horizontal="left" vertical="center"/>
    </xf>
    <xf numFmtId="0" fontId="17" fillId="4" borderId="4" xfId="0" applyFont="1" applyFill="1" applyBorder="1" applyAlignment="1">
      <alignment vertical="center"/>
    </xf>
    <xf numFmtId="4" fontId="8" fillId="4" borderId="4" xfId="2" applyNumberFormat="1" applyFont="1" applyFill="1" applyBorder="1" applyAlignment="1" applyProtection="1">
      <alignment horizontal="right" vertical="center" wrapText="1"/>
    </xf>
    <xf numFmtId="0" fontId="17" fillId="4" borderId="5" xfId="0" applyFont="1" applyFill="1" applyBorder="1" applyAlignment="1">
      <alignment vertical="center"/>
    </xf>
    <xf numFmtId="0" fontId="17" fillId="4" borderId="6" xfId="0" applyFont="1" applyFill="1" applyBorder="1" applyAlignment="1">
      <alignment vertical="center"/>
    </xf>
    <xf numFmtId="165" fontId="8" fillId="4" borderId="4" xfId="2" applyFont="1" applyFill="1" applyBorder="1" applyAlignment="1">
      <alignment vertical="center"/>
    </xf>
    <xf numFmtId="165" fontId="8" fillId="4" borderId="0" xfId="2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27" fillId="4" borderId="0" xfId="0" applyFont="1" applyFill="1" applyBorder="1" applyAlignment="1">
      <alignment horizontal="left" vertical="center"/>
    </xf>
    <xf numFmtId="168" fontId="8" fillId="4" borderId="0" xfId="2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4" fontId="18" fillId="4" borderId="0" xfId="0" applyNumberFormat="1" applyFont="1" applyFill="1" applyBorder="1" applyAlignment="1" applyProtection="1">
      <alignment horizontal="right" vertical="center"/>
      <protection locked="0"/>
    </xf>
    <xf numFmtId="4" fontId="18" fillId="4" borderId="0" xfId="0" applyNumberFormat="1" applyFont="1" applyFill="1" applyBorder="1" applyAlignment="1" applyProtection="1">
      <alignment horizontal="right" vertical="center"/>
    </xf>
    <xf numFmtId="4" fontId="17" fillId="4" borderId="0" xfId="0" applyNumberFormat="1" applyFont="1" applyFill="1" applyBorder="1" applyAlignment="1">
      <alignment horizontal="right" vertical="center"/>
    </xf>
    <xf numFmtId="4" fontId="18" fillId="4" borderId="0" xfId="2" applyNumberFormat="1" applyFont="1" applyFill="1" applyBorder="1" applyAlignment="1">
      <alignment horizontal="right" vertical="center"/>
    </xf>
    <xf numFmtId="4" fontId="17" fillId="4" borderId="0" xfId="2" applyNumberFormat="1" applyFont="1" applyFill="1" applyBorder="1" applyAlignment="1" applyProtection="1">
      <alignment horizontal="right" vertical="center"/>
      <protection locked="0"/>
    </xf>
    <xf numFmtId="4" fontId="17" fillId="4" borderId="0" xfId="2" applyNumberFormat="1" applyFont="1" applyFill="1" applyBorder="1" applyAlignment="1">
      <alignment horizontal="right" vertical="center"/>
    </xf>
    <xf numFmtId="4" fontId="18" fillId="4" borderId="14" xfId="2" applyNumberFormat="1" applyFont="1" applyFill="1" applyBorder="1" applyAlignment="1">
      <alignment horizontal="right" vertical="center"/>
    </xf>
    <xf numFmtId="0" fontId="29" fillId="4" borderId="0" xfId="0" applyFont="1" applyFill="1" applyAlignment="1">
      <alignment horizontal="center" vertical="center"/>
    </xf>
    <xf numFmtId="0" fontId="18" fillId="4" borderId="3" xfId="0" applyFont="1" applyFill="1" applyBorder="1" applyAlignment="1">
      <alignment vertical="center"/>
    </xf>
    <xf numFmtId="4" fontId="18" fillId="4" borderId="4" xfId="2" applyNumberFormat="1" applyFont="1" applyFill="1" applyBorder="1" applyAlignment="1">
      <alignment horizontal="right" vertical="center"/>
    </xf>
    <xf numFmtId="0" fontId="7" fillId="4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 wrapText="1"/>
    </xf>
    <xf numFmtId="165" fontId="8" fillId="4" borderId="0" xfId="2" applyNumberFormat="1" applyFont="1" applyFill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vertical="center"/>
      <protection locked="0"/>
    </xf>
    <xf numFmtId="0" fontId="52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4" fontId="7" fillId="4" borderId="0" xfId="2" applyNumberFormat="1" applyFont="1" applyFill="1" applyBorder="1" applyAlignment="1">
      <alignment vertical="center"/>
    </xf>
    <xf numFmtId="4" fontId="10" fillId="4" borderId="0" xfId="2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4" fontId="9" fillId="4" borderId="0" xfId="2" applyNumberFormat="1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165" fontId="17" fillId="4" borderId="0" xfId="2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17" fillId="4" borderId="3" xfId="0" applyFont="1" applyFill="1" applyBorder="1" applyAlignment="1">
      <alignment vertical="center"/>
    </xf>
    <xf numFmtId="0" fontId="21" fillId="4" borderId="0" xfId="0" applyFont="1" applyFill="1" applyAlignment="1" applyProtection="1">
      <alignment horizontal="right" vertical="center"/>
      <protection locked="0"/>
    </xf>
    <xf numFmtId="0" fontId="21" fillId="4" borderId="0" xfId="0" applyFont="1" applyFill="1" applyBorder="1" applyAlignment="1">
      <alignment horizontal="right" vertical="center"/>
    </xf>
    <xf numFmtId="4" fontId="7" fillId="4" borderId="0" xfId="0" applyNumberFormat="1" applyFont="1" applyFill="1" applyBorder="1" applyAlignment="1">
      <alignment vertical="center"/>
    </xf>
    <xf numFmtId="3" fontId="7" fillId="4" borderId="0" xfId="0" applyNumberFormat="1" applyFont="1" applyFill="1" applyBorder="1" applyAlignment="1">
      <alignment vertical="center"/>
    </xf>
    <xf numFmtId="0" fontId="11" fillId="4" borderId="0" xfId="1" applyNumberFormat="1" applyFont="1" applyFill="1" applyBorder="1" applyAlignment="1">
      <alignment horizontal="right" vertical="center"/>
    </xf>
    <xf numFmtId="0" fontId="23" fillId="7" borderId="7" xfId="0" applyFont="1" applyFill="1" applyBorder="1" applyAlignment="1">
      <alignment horizontal="centerContinuous" vertical="center"/>
    </xf>
    <xf numFmtId="0" fontId="20" fillId="7" borderId="8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20" fillId="4" borderId="0" xfId="0" applyFont="1" applyFill="1" applyBorder="1" applyAlignment="1">
      <alignment vertical="center"/>
    </xf>
    <xf numFmtId="167" fontId="23" fillId="7" borderId="0" xfId="2" applyNumberFormat="1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vertical="center"/>
    </xf>
    <xf numFmtId="165" fontId="21" fillId="4" borderId="0" xfId="2" applyFont="1" applyFill="1" applyBorder="1" applyAlignment="1">
      <alignment horizontal="right" vertical="center"/>
    </xf>
    <xf numFmtId="165" fontId="17" fillId="4" borderId="2" xfId="2" applyFont="1" applyFill="1" applyBorder="1" applyAlignment="1">
      <alignment vertical="center"/>
    </xf>
    <xf numFmtId="4" fontId="7" fillId="4" borderId="0" xfId="2" applyNumberFormat="1" applyFont="1" applyFill="1" applyBorder="1" applyAlignment="1" applyProtection="1">
      <alignment vertical="center"/>
    </xf>
    <xf numFmtId="165" fontId="22" fillId="4" borderId="0" xfId="2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left" vertical="center"/>
    </xf>
    <xf numFmtId="3" fontId="8" fillId="4" borderId="0" xfId="2" applyNumberFormat="1" applyFont="1" applyFill="1" applyBorder="1" applyAlignment="1">
      <alignment vertical="center"/>
    </xf>
    <xf numFmtId="4" fontId="8" fillId="0" borderId="0" xfId="2" applyNumberFormat="1" applyFont="1" applyFill="1" applyBorder="1" applyAlignment="1" applyProtection="1">
      <alignment vertical="center"/>
      <protection locked="0"/>
    </xf>
    <xf numFmtId="0" fontId="21" fillId="4" borderId="4" xfId="0" applyFont="1" applyFill="1" applyBorder="1" applyAlignment="1">
      <alignment horizontal="right" vertical="center"/>
    </xf>
    <xf numFmtId="165" fontId="12" fillId="4" borderId="0" xfId="2" applyFont="1" applyFill="1" applyBorder="1" applyAlignment="1">
      <alignment horizontal="right" vertical="center"/>
    </xf>
    <xf numFmtId="4" fontId="7" fillId="4" borderId="0" xfId="2" applyNumberFormat="1" applyFont="1" applyFill="1" applyBorder="1" applyAlignment="1">
      <alignment horizontal="right" vertical="top" wrapText="1"/>
    </xf>
    <xf numFmtId="4" fontId="8" fillId="4" borderId="0" xfId="3" applyNumberFormat="1" applyFont="1" applyFill="1" applyBorder="1" applyAlignment="1">
      <alignment vertical="top"/>
    </xf>
    <xf numFmtId="4" fontId="17" fillId="4" borderId="0" xfId="2" applyNumberFormat="1" applyFont="1" applyFill="1"/>
    <xf numFmtId="4" fontId="17" fillId="4" borderId="0" xfId="2" applyNumberFormat="1" applyFont="1" applyFill="1" applyBorder="1"/>
    <xf numFmtId="4" fontId="32" fillId="4" borderId="8" xfId="4" applyNumberFormat="1" applyFont="1" applyFill="1" applyBorder="1" applyAlignment="1">
      <alignment horizontal="center"/>
    </xf>
    <xf numFmtId="4" fontId="32" fillId="4" borderId="17" xfId="4" applyNumberFormat="1" applyFont="1" applyFill="1" applyBorder="1" applyAlignment="1">
      <alignment horizontal="center"/>
    </xf>
    <xf numFmtId="4" fontId="33" fillId="4" borderId="18" xfId="0" applyNumberFormat="1" applyFont="1" applyFill="1" applyBorder="1" applyAlignment="1">
      <alignment vertical="center" wrapText="1"/>
    </xf>
    <xf numFmtId="4" fontId="32" fillId="4" borderId="5" xfId="5" applyNumberFormat="1" applyFont="1" applyFill="1" applyBorder="1" applyAlignment="1">
      <alignment horizontal="center"/>
    </xf>
    <xf numFmtId="4" fontId="32" fillId="4" borderId="19" xfId="5" applyNumberFormat="1" applyFont="1" applyFill="1" applyBorder="1" applyAlignment="1">
      <alignment horizontal="center"/>
    </xf>
    <xf numFmtId="4" fontId="1" fillId="4" borderId="7" xfId="0" applyNumberFormat="1" applyFont="1" applyFill="1" applyBorder="1" applyAlignment="1">
      <alignment vertical="top" wrapText="1"/>
    </xf>
    <xf numFmtId="4" fontId="40" fillId="4" borderId="18" xfId="0" applyNumberFormat="1" applyFont="1" applyFill="1" applyBorder="1" applyAlignment="1">
      <alignment vertical="center" wrapText="1"/>
    </xf>
    <xf numFmtId="4" fontId="32" fillId="4" borderId="18" xfId="5" applyNumberFormat="1" applyFont="1" applyFill="1" applyBorder="1" applyAlignment="1">
      <alignment horizontal="center"/>
    </xf>
    <xf numFmtId="4" fontId="35" fillId="4" borderId="18" xfId="5" applyNumberFormat="1" applyFont="1" applyFill="1" applyBorder="1" applyAlignment="1">
      <alignment horizontal="center"/>
    </xf>
    <xf numFmtId="4" fontId="14" fillId="4" borderId="18" xfId="0" applyNumberFormat="1" applyFont="1" applyFill="1" applyBorder="1" applyAlignment="1">
      <alignment horizontal="right" vertical="top" wrapText="1"/>
    </xf>
    <xf numFmtId="4" fontId="14" fillId="4" borderId="19" xfId="0" applyNumberFormat="1" applyFont="1" applyFill="1" applyBorder="1" applyAlignment="1">
      <alignment horizontal="justify" vertical="top" wrapText="1"/>
    </xf>
    <xf numFmtId="4" fontId="15" fillId="4" borderId="19" xfId="0" applyNumberFormat="1" applyFont="1" applyFill="1" applyBorder="1" applyAlignment="1">
      <alignment horizontal="right" vertical="top" wrapText="1"/>
    </xf>
    <xf numFmtId="4" fontId="15" fillId="4" borderId="18" xfId="0" applyNumberFormat="1" applyFont="1" applyFill="1" applyBorder="1" applyAlignment="1">
      <alignment horizontal="right" vertical="center" wrapText="1"/>
    </xf>
    <xf numFmtId="4" fontId="14" fillId="4" borderId="18" xfId="0" applyNumberFormat="1" applyFont="1" applyFill="1" applyBorder="1" applyAlignment="1">
      <alignment horizontal="right" vertical="center" wrapText="1"/>
    </xf>
    <xf numFmtId="4" fontId="15" fillId="4" borderId="16" xfId="0" applyNumberFormat="1" applyFont="1" applyFill="1" applyBorder="1" applyAlignment="1">
      <alignment vertical="center" wrapText="1"/>
    </xf>
    <xf numFmtId="4" fontId="14" fillId="4" borderId="19" xfId="0" applyNumberFormat="1" applyFont="1" applyFill="1" applyBorder="1" applyAlignment="1">
      <alignment horizontal="justify" vertical="center" wrapText="1"/>
    </xf>
    <xf numFmtId="4" fontId="15" fillId="4" borderId="19" xfId="0" applyNumberFormat="1" applyFont="1" applyFill="1" applyBorder="1" applyAlignment="1">
      <alignment horizontal="right" vertical="center" wrapText="1"/>
    </xf>
    <xf numFmtId="4" fontId="15" fillId="4" borderId="18" xfId="0" applyNumberFormat="1" applyFont="1" applyFill="1" applyBorder="1" applyAlignment="1">
      <alignment horizontal="right" vertical="top" wrapText="1"/>
    </xf>
    <xf numFmtId="4" fontId="14" fillId="4" borderId="18" xfId="0" applyNumberFormat="1" applyFont="1" applyFill="1" applyBorder="1" applyAlignment="1">
      <alignment horizontal="right" vertical="top"/>
    </xf>
    <xf numFmtId="4" fontId="15" fillId="4" borderId="18" xfId="0" applyNumberFormat="1" applyFont="1" applyFill="1" applyBorder="1" applyAlignment="1">
      <alignment horizontal="right" vertical="top"/>
    </xf>
    <xf numFmtId="4" fontId="14" fillId="4" borderId="19" xfId="0" applyNumberFormat="1" applyFont="1" applyFill="1" applyBorder="1" applyAlignment="1">
      <alignment horizontal="right" vertical="top"/>
    </xf>
    <xf numFmtId="4" fontId="15" fillId="4" borderId="19" xfId="0" applyNumberFormat="1" applyFont="1" applyFill="1" applyBorder="1" applyAlignment="1">
      <alignment horizontal="right" vertical="top"/>
    </xf>
    <xf numFmtId="4" fontId="45" fillId="4" borderId="16" xfId="0" applyNumberFormat="1" applyFont="1" applyFill="1" applyBorder="1"/>
    <xf numFmtId="4" fontId="47" fillId="4" borderId="16" xfId="0" applyNumberFormat="1" applyFont="1" applyFill="1" applyBorder="1"/>
    <xf numFmtId="4" fontId="45" fillId="4" borderId="16" xfId="0" applyNumberFormat="1" applyFont="1" applyFill="1" applyBorder="1" applyAlignment="1">
      <alignment horizontal="right"/>
    </xf>
    <xf numFmtId="4" fontId="14" fillId="4" borderId="2" xfId="0" applyNumberFormat="1" applyFont="1" applyFill="1" applyBorder="1" applyAlignment="1">
      <alignment horizontal="right" vertical="center" wrapText="1"/>
    </xf>
    <xf numFmtId="4" fontId="14" fillId="4" borderId="5" xfId="0" applyNumberFormat="1" applyFont="1" applyFill="1" applyBorder="1" applyAlignment="1">
      <alignment horizontal="right" vertical="center" wrapText="1"/>
    </xf>
    <xf numFmtId="4" fontId="15" fillId="4" borderId="2" xfId="0" applyNumberFormat="1" applyFont="1" applyFill="1" applyBorder="1" applyAlignment="1">
      <alignment horizontal="right" vertical="center" wrapText="1"/>
    </xf>
    <xf numFmtId="0" fontId="58" fillId="0" borderId="0" xfId="9"/>
    <xf numFmtId="0" fontId="59" fillId="0" borderId="0" xfId="9" applyFont="1" applyFill="1" applyBorder="1" applyAlignment="1">
      <alignment vertical="center" wrapText="1"/>
    </xf>
    <xf numFmtId="0" fontId="60" fillId="0" borderId="0" xfId="9" applyFont="1" applyFill="1" applyBorder="1" applyAlignment="1">
      <alignment vertical="center" wrapText="1"/>
    </xf>
    <xf numFmtId="0" fontId="52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left" vertical="center"/>
    </xf>
    <xf numFmtId="0" fontId="17" fillId="4" borderId="0" xfId="0" applyFont="1" applyFill="1" applyAlignment="1" applyProtection="1">
      <alignment horizontal="right" vertical="center"/>
      <protection locked="0"/>
    </xf>
    <xf numFmtId="0" fontId="53" fillId="7" borderId="6" xfId="3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 wrapText="1"/>
    </xf>
    <xf numFmtId="0" fontId="7" fillId="4" borderId="0" xfId="3" applyFont="1" applyFill="1" applyBorder="1" applyAlignment="1">
      <alignment horizontal="center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right" vertical="center"/>
    </xf>
    <xf numFmtId="0" fontId="17" fillId="4" borderId="0" xfId="0" applyFont="1" applyFill="1" applyBorder="1" applyAlignment="1">
      <alignment horizontal="left" vertical="center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0" xfId="0" applyFont="1" applyFill="1" applyBorder="1" applyAlignment="1" applyProtection="1">
      <alignment horizontal="right" vertical="center"/>
    </xf>
    <xf numFmtId="0" fontId="8" fillId="4" borderId="0" xfId="0" applyNumberFormat="1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center" vertical="center"/>
    </xf>
    <xf numFmtId="37" fontId="39" fillId="7" borderId="16" xfId="4" applyNumberFormat="1" applyFont="1" applyFill="1" applyBorder="1" applyAlignment="1">
      <alignment horizontal="center" vertical="center"/>
    </xf>
    <xf numFmtId="0" fontId="39" fillId="7" borderId="16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50" fillId="4" borderId="1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 applyProtection="1">
      <alignment vertical="center" wrapText="1"/>
      <protection locked="0"/>
    </xf>
    <xf numFmtId="0" fontId="52" fillId="7" borderId="6" xfId="3" applyFont="1" applyFill="1" applyBorder="1" applyAlignment="1" applyProtection="1">
      <alignment horizontal="center" vertical="center"/>
    </xf>
    <xf numFmtId="4" fontId="14" fillId="0" borderId="18" xfId="0" applyNumberFormat="1" applyFont="1" applyFill="1" applyBorder="1" applyAlignment="1">
      <alignment horizontal="right" vertical="center" wrapText="1"/>
    </xf>
    <xf numFmtId="4" fontId="15" fillId="0" borderId="18" xfId="0" applyNumberFormat="1" applyFont="1" applyFill="1" applyBorder="1" applyAlignment="1">
      <alignment horizontal="right" vertical="center" wrapText="1"/>
    </xf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left" vertical="center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justify" vertical="center" wrapText="1"/>
    </xf>
    <xf numFmtId="0" fontId="7" fillId="4" borderId="0" xfId="0" applyFont="1" applyFill="1" applyBorder="1" applyAlignment="1">
      <alignment vertical="center" wrapText="1"/>
    </xf>
    <xf numFmtId="0" fontId="52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  <protection locked="0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4" fillId="7" borderId="7" xfId="3" applyFont="1" applyFill="1" applyBorder="1" applyAlignment="1">
      <alignment horizontal="right" vertical="center"/>
    </xf>
    <xf numFmtId="0" fontId="24" fillId="7" borderId="0" xfId="3" applyFont="1" applyFill="1" applyBorder="1" applyAlignment="1">
      <alignment horizontal="right" vertical="center"/>
    </xf>
    <xf numFmtId="0" fontId="7" fillId="4" borderId="4" xfId="0" applyNumberFormat="1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4" borderId="0" xfId="1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 wrapText="1"/>
    </xf>
    <xf numFmtId="0" fontId="8" fillId="4" borderId="0" xfId="0" applyNumberFormat="1" applyFont="1" applyFill="1" applyBorder="1" applyAlignment="1" applyProtection="1">
      <alignment horizontal="left" vertical="center"/>
      <protection locked="0"/>
    </xf>
    <xf numFmtId="0" fontId="53" fillId="7" borderId="6" xfId="3" applyFont="1" applyFill="1" applyBorder="1" applyAlignment="1">
      <alignment horizontal="center" vertical="center"/>
    </xf>
    <xf numFmtId="0" fontId="17" fillId="4" borderId="0" xfId="0" applyFont="1" applyFill="1" applyAlignment="1" applyProtection="1">
      <alignment horizontal="right" vertical="center"/>
      <protection locked="0"/>
    </xf>
    <xf numFmtId="0" fontId="17" fillId="4" borderId="0" xfId="0" applyFont="1" applyFill="1" applyAlignment="1" applyProtection="1">
      <alignment horizontal="left" vertical="center"/>
      <protection locked="0"/>
    </xf>
    <xf numFmtId="0" fontId="8" fillId="4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left" vertical="top" wrapText="1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/>
    </xf>
    <xf numFmtId="0" fontId="17" fillId="4" borderId="7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7" fillId="4" borderId="0" xfId="3" applyFont="1" applyFill="1" applyBorder="1" applyAlignment="1">
      <alignment horizontal="left" vertical="top" wrapText="1"/>
    </xf>
    <xf numFmtId="165" fontId="8" fillId="4" borderId="4" xfId="2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52" fillId="7" borderId="6" xfId="0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17" fillId="4" borderId="0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right" vertical="center"/>
    </xf>
    <xf numFmtId="0" fontId="9" fillId="4" borderId="4" xfId="0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left" vertical="center"/>
    </xf>
    <xf numFmtId="0" fontId="9" fillId="4" borderId="0" xfId="0" applyFont="1" applyFill="1" applyBorder="1" applyAlignment="1" applyProtection="1">
      <alignment horizontal="left" vertical="center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7" fillId="4" borderId="0" xfId="3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right" vertical="center"/>
    </xf>
    <xf numFmtId="0" fontId="8" fillId="4" borderId="0" xfId="0" applyNumberFormat="1" applyFont="1" applyFill="1" applyBorder="1" applyAlignment="1" applyProtection="1">
      <alignment horizontal="left" vertical="center"/>
    </xf>
    <xf numFmtId="0" fontId="23" fillId="7" borderId="6" xfId="3" applyFont="1" applyFill="1" applyBorder="1" applyAlignment="1" applyProtection="1">
      <alignment horizontal="center" vertical="center"/>
    </xf>
    <xf numFmtId="0" fontId="39" fillId="7" borderId="11" xfId="0" applyFont="1" applyFill="1" applyBorder="1" applyAlignment="1">
      <alignment horizontal="center"/>
    </xf>
    <xf numFmtId="0" fontId="39" fillId="7" borderId="7" xfId="0" applyFont="1" applyFill="1" applyBorder="1" applyAlignment="1">
      <alignment horizontal="center"/>
    </xf>
    <xf numFmtId="0" fontId="39" fillId="7" borderId="8" xfId="0" applyFont="1" applyFill="1" applyBorder="1" applyAlignment="1">
      <alignment horizontal="center"/>
    </xf>
    <xf numFmtId="0" fontId="39" fillId="7" borderId="1" xfId="0" applyFont="1" applyFill="1" applyBorder="1" applyAlignment="1">
      <alignment horizontal="center"/>
    </xf>
    <xf numFmtId="0" fontId="39" fillId="7" borderId="0" xfId="0" applyFont="1" applyFill="1" applyBorder="1" applyAlignment="1">
      <alignment horizontal="center"/>
    </xf>
    <xf numFmtId="0" fontId="39" fillId="7" borderId="2" xfId="0" applyFont="1" applyFill="1" applyBorder="1" applyAlignment="1">
      <alignment horizontal="center"/>
    </xf>
    <xf numFmtId="0" fontId="39" fillId="7" borderId="3" xfId="0" applyFont="1" applyFill="1" applyBorder="1" applyAlignment="1">
      <alignment horizontal="center"/>
    </xf>
    <xf numFmtId="0" fontId="39" fillId="7" borderId="4" xfId="0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37" fontId="39" fillId="7" borderId="16" xfId="4" applyNumberFormat="1" applyFont="1" applyFill="1" applyBorder="1" applyAlignment="1">
      <alignment horizontal="center" vertical="center"/>
    </xf>
    <xf numFmtId="37" fontId="39" fillId="7" borderId="16" xfId="4" applyNumberFormat="1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left" vertical="center" wrapText="1"/>
    </xf>
    <xf numFmtId="0" fontId="33" fillId="4" borderId="0" xfId="0" applyFont="1" applyFill="1" applyBorder="1" applyAlignment="1">
      <alignment horizontal="left" vertical="center" wrapText="1"/>
    </xf>
    <xf numFmtId="0" fontId="33" fillId="4" borderId="2" xfId="0" applyFont="1" applyFill="1" applyBorder="1" applyAlignment="1">
      <alignment horizontal="left" vertical="center" wrapText="1"/>
    </xf>
    <xf numFmtId="4" fontId="33" fillId="4" borderId="17" xfId="0" applyNumberFormat="1" applyFont="1" applyFill="1" applyBorder="1" applyAlignment="1">
      <alignment horizontal="right" vertical="center" wrapText="1"/>
    </xf>
    <xf numFmtId="4" fontId="33" fillId="4" borderId="19" xfId="0" applyNumberFormat="1" applyFont="1" applyFill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4" fontId="35" fillId="4" borderId="17" xfId="4" applyNumberFormat="1" applyFont="1" applyFill="1" applyBorder="1" applyAlignment="1">
      <alignment horizontal="center"/>
    </xf>
    <xf numFmtId="4" fontId="35" fillId="4" borderId="19" xfId="4" applyNumberFormat="1" applyFont="1" applyFill="1" applyBorder="1" applyAlignment="1">
      <alignment horizont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39" fillId="7" borderId="16" xfId="0" applyFont="1" applyFill="1" applyBorder="1" applyAlignment="1">
      <alignment horizontal="center" vertical="center" wrapText="1"/>
    </xf>
    <xf numFmtId="0" fontId="39" fillId="7" borderId="16" xfId="0" applyFont="1" applyFill="1" applyBorder="1" applyAlignment="1">
      <alignment horizontal="center" vertical="center"/>
    </xf>
    <xf numFmtId="0" fontId="39" fillId="7" borderId="11" xfId="0" applyFont="1" applyFill="1" applyBorder="1" applyAlignment="1">
      <alignment horizontal="center" vertical="center"/>
    </xf>
    <xf numFmtId="0" fontId="39" fillId="7" borderId="8" xfId="0" applyFont="1" applyFill="1" applyBorder="1" applyAlignment="1">
      <alignment horizontal="center" vertical="center"/>
    </xf>
    <xf numFmtId="0" fontId="39" fillId="7" borderId="1" xfId="0" applyFont="1" applyFill="1" applyBorder="1" applyAlignment="1">
      <alignment horizontal="center" vertical="center"/>
    </xf>
    <xf numFmtId="0" fontId="39" fillId="7" borderId="2" xfId="0" applyFont="1" applyFill="1" applyBorder="1" applyAlignment="1">
      <alignment horizontal="center" vertical="center"/>
    </xf>
    <xf numFmtId="0" fontId="39" fillId="7" borderId="3" xfId="0" applyFont="1" applyFill="1" applyBorder="1" applyAlignment="1">
      <alignment horizontal="center" vertical="center"/>
    </xf>
    <xf numFmtId="0" fontId="39" fillId="7" borderId="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39" fillId="7" borderId="7" xfId="0" applyFont="1" applyFill="1" applyBorder="1" applyAlignment="1">
      <alignment horizontal="center" vertical="center"/>
    </xf>
    <xf numFmtId="0" fontId="39" fillId="7" borderId="0" xfId="0" applyFont="1" applyFill="1" applyBorder="1" applyAlignment="1">
      <alignment horizontal="center" vertical="center"/>
    </xf>
    <xf numFmtId="0" fontId="39" fillId="7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55" fillId="7" borderId="16" xfId="3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4" fontId="0" fillId="4" borderId="16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4" fillId="7" borderId="9" xfId="0" applyFont="1" applyFill="1" applyBorder="1" applyAlignment="1">
      <alignment horizontal="center"/>
    </xf>
    <xf numFmtId="0" fontId="44" fillId="7" borderId="6" xfId="0" applyFont="1" applyFill="1" applyBorder="1" applyAlignment="1">
      <alignment horizontal="center"/>
    </xf>
    <xf numFmtId="0" fontId="44" fillId="7" borderId="10" xfId="0" applyFont="1" applyFill="1" applyBorder="1" applyAlignment="1">
      <alignment horizontal="center"/>
    </xf>
    <xf numFmtId="0" fontId="44" fillId="7" borderId="11" xfId="0" applyFont="1" applyFill="1" applyBorder="1" applyAlignment="1">
      <alignment horizontal="center"/>
    </xf>
    <xf numFmtId="0" fontId="44" fillId="7" borderId="7" xfId="0" applyFont="1" applyFill="1" applyBorder="1" applyAlignment="1">
      <alignment horizontal="center"/>
    </xf>
    <xf numFmtId="0" fontId="44" fillId="7" borderId="8" xfId="0" applyFont="1" applyFill="1" applyBorder="1" applyAlignment="1">
      <alignment horizontal="center"/>
    </xf>
    <xf numFmtId="0" fontId="44" fillId="7" borderId="1" xfId="0" applyFont="1" applyFill="1" applyBorder="1" applyAlignment="1">
      <alignment horizontal="center"/>
    </xf>
    <xf numFmtId="0" fontId="44" fillId="7" borderId="0" xfId="0" applyFont="1" applyFill="1" applyBorder="1" applyAlignment="1">
      <alignment horizontal="center"/>
    </xf>
    <xf numFmtId="0" fontId="44" fillId="7" borderId="2" xfId="0" applyFont="1" applyFill="1" applyBorder="1" applyAlignment="1">
      <alignment horizontal="center"/>
    </xf>
    <xf numFmtId="0" fontId="44" fillId="7" borderId="3" xfId="0" applyFont="1" applyFill="1" applyBorder="1" applyAlignment="1">
      <alignment horizontal="center"/>
    </xf>
    <xf numFmtId="0" fontId="44" fillId="7" borderId="4" xfId="0" applyFont="1" applyFill="1" applyBorder="1" applyAlignment="1">
      <alignment horizontal="center"/>
    </xf>
    <xf numFmtId="0" fontId="44" fillId="7" borderId="5" xfId="0" applyFont="1" applyFill="1" applyBorder="1" applyAlignment="1">
      <alignment horizontal="center"/>
    </xf>
    <xf numFmtId="0" fontId="46" fillId="4" borderId="9" xfId="0" applyFont="1" applyFill="1" applyBorder="1" applyAlignment="1">
      <alignment horizontal="center"/>
    </xf>
    <xf numFmtId="0" fontId="46" fillId="4" borderId="6" xfId="0" applyFont="1" applyFill="1" applyBorder="1" applyAlignment="1">
      <alignment horizontal="center"/>
    </xf>
    <xf numFmtId="0" fontId="46" fillId="4" borderId="10" xfId="0" applyFont="1" applyFill="1" applyBorder="1" applyAlignment="1">
      <alignment horizontal="center"/>
    </xf>
    <xf numFmtId="0" fontId="57" fillId="7" borderId="21" xfId="0" applyFont="1" applyFill="1" applyBorder="1" applyAlignment="1">
      <alignment horizontal="center" vertical="center"/>
    </xf>
    <xf numFmtId="0" fontId="57" fillId="7" borderId="22" xfId="0" applyFont="1" applyFill="1" applyBorder="1" applyAlignment="1">
      <alignment horizontal="center" vertical="center"/>
    </xf>
    <xf numFmtId="0" fontId="57" fillId="7" borderId="23" xfId="0" applyFont="1" applyFill="1" applyBorder="1" applyAlignment="1">
      <alignment horizontal="center" vertical="center"/>
    </xf>
    <xf numFmtId="0" fontId="57" fillId="7" borderId="24" xfId="0" applyFont="1" applyFill="1" applyBorder="1" applyAlignment="1">
      <alignment horizontal="center" vertical="center"/>
    </xf>
    <xf numFmtId="0" fontId="57" fillId="7" borderId="0" xfId="0" applyFont="1" applyFill="1" applyBorder="1" applyAlignment="1">
      <alignment horizontal="center" vertical="center"/>
    </xf>
    <xf numFmtId="0" fontId="57" fillId="7" borderId="25" xfId="0" applyFont="1" applyFill="1" applyBorder="1" applyAlignment="1">
      <alignment horizontal="center" vertical="center"/>
    </xf>
    <xf numFmtId="0" fontId="57" fillId="7" borderId="26" xfId="0" applyFont="1" applyFill="1" applyBorder="1" applyAlignment="1">
      <alignment horizontal="center" vertical="center"/>
    </xf>
    <xf numFmtId="0" fontId="57" fillId="7" borderId="27" xfId="0" applyFont="1" applyFill="1" applyBorder="1" applyAlignment="1">
      <alignment horizontal="center" vertical="center"/>
    </xf>
    <xf numFmtId="0" fontId="57" fillId="7" borderId="28" xfId="0" applyFont="1" applyFill="1" applyBorder="1" applyAlignment="1">
      <alignment horizontal="center" vertical="center"/>
    </xf>
    <xf numFmtId="0" fontId="50" fillId="4" borderId="29" xfId="0" applyFont="1" applyFill="1" applyBorder="1" applyAlignment="1">
      <alignment horizontal="center" vertical="center" wrapText="1"/>
    </xf>
    <xf numFmtId="0" fontId="50" fillId="4" borderId="13" xfId="0" applyFont="1" applyFill="1" applyBorder="1" applyAlignment="1">
      <alignment horizontal="center" vertical="center" wrapText="1"/>
    </xf>
    <xf numFmtId="0" fontId="50" fillId="4" borderId="20" xfId="0" applyFont="1" applyFill="1" applyBorder="1" applyAlignment="1">
      <alignment horizontal="center" vertical="center" wrapText="1"/>
    </xf>
    <xf numFmtId="0" fontId="50" fillId="4" borderId="30" xfId="0" applyFont="1" applyFill="1" applyBorder="1" applyAlignment="1">
      <alignment horizontal="center" vertical="center" wrapText="1"/>
    </xf>
    <xf numFmtId="49" fontId="63" fillId="0" borderId="31" xfId="9" applyNumberFormat="1" applyFont="1" applyFill="1" applyBorder="1" applyAlignment="1">
      <alignment horizontal="left" vertical="top" wrapText="1"/>
    </xf>
    <xf numFmtId="4" fontId="63" fillId="0" borderId="32" xfId="9" applyNumberFormat="1" applyFont="1" applyFill="1" applyBorder="1" applyAlignment="1">
      <alignment horizontal="right" vertical="top" wrapText="1"/>
    </xf>
    <xf numFmtId="4" fontId="63" fillId="0" borderId="34" xfId="9" applyNumberFormat="1" applyFont="1" applyFill="1" applyBorder="1" applyAlignment="1">
      <alignment horizontal="right" vertical="top" wrapText="1"/>
    </xf>
    <xf numFmtId="0" fontId="59" fillId="0" borderId="0" xfId="9" applyFont="1" applyFill="1" applyBorder="1" applyAlignment="1">
      <alignment horizontal="center" vertical="center" wrapText="1"/>
    </xf>
    <xf numFmtId="0" fontId="61" fillId="0" borderId="0" xfId="9" applyFont="1" applyFill="1" applyBorder="1" applyAlignment="1">
      <alignment horizontal="center" vertical="center" wrapText="1"/>
    </xf>
    <xf numFmtId="0" fontId="60" fillId="0" borderId="0" xfId="9" applyFont="1" applyFill="1" applyBorder="1" applyAlignment="1">
      <alignment horizontal="center" vertical="center" wrapText="1"/>
    </xf>
    <xf numFmtId="49" fontId="62" fillId="0" borderId="31" xfId="9" applyNumberFormat="1" applyFont="1" applyFill="1" applyBorder="1" applyAlignment="1">
      <alignment horizontal="left" vertical="top" wrapText="1"/>
    </xf>
    <xf numFmtId="4" fontId="62" fillId="0" borderId="32" xfId="9" applyNumberFormat="1" applyFont="1" applyFill="1" applyBorder="1" applyAlignment="1">
      <alignment horizontal="right" vertical="top" wrapText="1"/>
    </xf>
    <xf numFmtId="4" fontId="62" fillId="0" borderId="33" xfId="9" applyNumberFormat="1" applyFont="1" applyFill="1" applyBorder="1" applyAlignment="1">
      <alignment horizontal="right" vertical="top" wrapText="1"/>
    </xf>
    <xf numFmtId="4" fontId="63" fillId="0" borderId="0" xfId="9" applyNumberFormat="1" applyFont="1" applyFill="1" applyBorder="1" applyAlignment="1">
      <alignment horizontal="right" vertical="top" wrapText="1"/>
    </xf>
    <xf numFmtId="0" fontId="66" fillId="0" borderId="0" xfId="9" applyFont="1" applyFill="1" applyBorder="1" applyAlignment="1">
      <alignment horizontal="left" vertical="top" wrapText="1"/>
    </xf>
    <xf numFmtId="0" fontId="66" fillId="0" borderId="0" xfId="9" applyFont="1" applyFill="1" applyBorder="1" applyAlignment="1">
      <alignment horizontal="right" vertical="center" wrapText="1"/>
    </xf>
    <xf numFmtId="0" fontId="64" fillId="0" borderId="34" xfId="9" applyFont="1" applyFill="1" applyBorder="1" applyAlignment="1">
      <alignment horizontal="center" vertical="top" wrapText="1"/>
    </xf>
    <xf numFmtId="0" fontId="65" fillId="0" borderId="32" xfId="9" applyFont="1" applyFill="1" applyBorder="1" applyAlignment="1">
      <alignment horizontal="center" vertical="top" wrapText="1"/>
    </xf>
    <xf numFmtId="0" fontId="61" fillId="0" borderId="35" xfId="9" applyFont="1" applyFill="1" applyBorder="1" applyAlignment="1">
      <alignment horizontal="left" vertical="top" wrapText="1"/>
    </xf>
    <xf numFmtId="0" fontId="61" fillId="0" borderId="34" xfId="9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vertical="center" wrapText="1"/>
      <protection locked="0"/>
    </xf>
    <xf numFmtId="0" fontId="17" fillId="4" borderId="0" xfId="0" applyFont="1" applyFill="1" applyBorder="1" applyAlignment="1" applyProtection="1">
      <alignment wrapText="1"/>
      <protection locked="0"/>
    </xf>
    <xf numFmtId="0" fontId="18" fillId="4" borderId="0" xfId="0" applyFont="1" applyFill="1" applyBorder="1" applyAlignment="1" applyProtection="1">
      <alignment horizontal="center" vertical="center"/>
    </xf>
    <xf numFmtId="0" fontId="52" fillId="7" borderId="9" xfId="3" applyFont="1" applyFill="1" applyBorder="1" applyAlignment="1" applyProtection="1">
      <alignment horizontal="center" vertical="center"/>
    </xf>
    <xf numFmtId="0" fontId="52" fillId="7" borderId="6" xfId="3" applyFont="1" applyFill="1" applyBorder="1" applyAlignment="1" applyProtection="1">
      <alignment horizontal="center" vertical="center"/>
    </xf>
  </cellXfs>
  <cellStyles count="10">
    <cellStyle name="=C:\WINNT\SYSTEM32\COMMAND.COM" xfId="1"/>
    <cellStyle name="Millares" xfId="2" builtinId="3"/>
    <cellStyle name="Millares 2" xfId="5"/>
    <cellStyle name="Moneda 2" xfId="6"/>
    <cellStyle name="Moneda 8" xfId="7"/>
    <cellStyle name="Normal" xfId="0" builtinId="0"/>
    <cellStyle name="Normal 13" xfId="8"/>
    <cellStyle name="Normal 2" xfId="3"/>
    <cellStyle name="Normal 3" xfId="9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037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771525" cy="733425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876300"/>
          <a:ext cx="771525" cy="733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6696075" cy="57150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0" y="1885950"/>
          <a:ext cx="6696075" cy="571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6696075" cy="57150"/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0" y="7210425"/>
          <a:ext cx="6696075" cy="57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771525" cy="733425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666750"/>
          <a:ext cx="771525" cy="733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6696075" cy="57150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0" y="1552575"/>
          <a:ext cx="6696075" cy="571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</xdr:row>
      <xdr:rowOff>0</xdr:rowOff>
    </xdr:from>
    <xdr:ext cx="6696075" cy="66675"/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0" y="10029825"/>
          <a:ext cx="6696075" cy="666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65"/>
  <sheetViews>
    <sheetView tabSelected="1" zoomScale="85" zoomScaleNormal="85" workbookViewId="0">
      <selection activeCell="C1" sqref="C1:I1"/>
    </sheetView>
  </sheetViews>
  <sheetFormatPr baseColWidth="10" defaultColWidth="11.42578125" defaultRowHeight="12"/>
  <cols>
    <col min="1" max="1" width="4.28515625" style="54" customWidth="1"/>
    <col min="2" max="2" width="24.28515625" style="54" customWidth="1"/>
    <col min="3" max="3" width="23.7109375" style="54" customWidth="1"/>
    <col min="4" max="5" width="20.5703125" style="54" customWidth="1"/>
    <col min="6" max="6" width="7.7109375" style="54" customWidth="1"/>
    <col min="7" max="7" width="27.140625" style="54" customWidth="1"/>
    <col min="8" max="8" width="33.85546875" style="54" customWidth="1"/>
    <col min="9" max="10" width="20.5703125" style="54" customWidth="1"/>
    <col min="11" max="11" width="4.28515625" style="54" customWidth="1"/>
    <col min="12" max="16384" width="11.42578125" style="54"/>
  </cols>
  <sheetData>
    <row r="1" spans="1:11" s="263" customFormat="1" ht="12.75">
      <c r="B1" s="25"/>
      <c r="C1" s="436" t="s">
        <v>469</v>
      </c>
      <c r="D1" s="436"/>
      <c r="E1" s="436"/>
      <c r="F1" s="436"/>
      <c r="G1" s="436"/>
      <c r="H1" s="436"/>
      <c r="I1" s="436"/>
      <c r="J1" s="25"/>
      <c r="K1" s="25"/>
    </row>
    <row r="2" spans="1:11" ht="12.75">
      <c r="B2" s="271"/>
      <c r="C2" s="436" t="s">
        <v>0</v>
      </c>
      <c r="D2" s="436"/>
      <c r="E2" s="436"/>
      <c r="F2" s="436"/>
      <c r="G2" s="436"/>
      <c r="H2" s="436"/>
      <c r="I2" s="436"/>
      <c r="J2" s="271"/>
      <c r="K2" s="271"/>
    </row>
    <row r="3" spans="1:11" ht="12.75">
      <c r="B3" s="271"/>
      <c r="C3" s="436" t="s">
        <v>457</v>
      </c>
      <c r="D3" s="436"/>
      <c r="E3" s="436"/>
      <c r="F3" s="436"/>
      <c r="G3" s="436"/>
      <c r="H3" s="436"/>
      <c r="I3" s="436"/>
      <c r="J3" s="271"/>
      <c r="K3" s="271"/>
    </row>
    <row r="4" spans="1:11" ht="12.75">
      <c r="B4" s="271"/>
      <c r="C4" s="436" t="s">
        <v>1</v>
      </c>
      <c r="D4" s="436"/>
      <c r="E4" s="436"/>
      <c r="F4" s="436"/>
      <c r="G4" s="436"/>
      <c r="H4" s="436"/>
      <c r="I4" s="436"/>
      <c r="J4" s="271"/>
      <c r="K4" s="271"/>
    </row>
    <row r="5" spans="1:11" ht="6" customHeight="1">
      <c r="A5" s="397"/>
      <c r="B5" s="397"/>
      <c r="C5" s="293"/>
      <c r="D5" s="293"/>
      <c r="E5" s="293"/>
      <c r="F5" s="293"/>
      <c r="G5" s="293"/>
      <c r="H5" s="293"/>
      <c r="I5" s="263"/>
      <c r="J5" s="263"/>
      <c r="K5" s="263"/>
    </row>
    <row r="6" spans="1:11" ht="16.5" customHeight="1">
      <c r="A6" s="397"/>
      <c r="B6" s="265" t="s">
        <v>2</v>
      </c>
      <c r="C6" s="437" t="s">
        <v>3</v>
      </c>
      <c r="D6" s="437"/>
      <c r="E6" s="437"/>
      <c r="F6" s="437"/>
      <c r="G6" s="437"/>
      <c r="H6" s="437"/>
      <c r="I6" s="437"/>
      <c r="J6" s="329"/>
      <c r="K6" s="263"/>
    </row>
    <row r="7" spans="1:11" s="263" customFormat="1" ht="3" customHeight="1">
      <c r="A7" s="397"/>
      <c r="B7" s="292"/>
      <c r="C7" s="292"/>
      <c r="D7" s="292"/>
      <c r="E7" s="292"/>
      <c r="F7" s="293"/>
    </row>
    <row r="8" spans="1:11" s="263" customFormat="1" ht="3" customHeight="1">
      <c r="A8" s="23"/>
      <c r="B8" s="23"/>
      <c r="C8" s="23"/>
      <c r="D8" s="23"/>
      <c r="E8" s="23"/>
      <c r="F8" s="288"/>
    </row>
    <row r="9" spans="1:11" s="330" customFormat="1" ht="20.100000000000001" customHeight="1">
      <c r="A9" s="191"/>
      <c r="B9" s="435" t="s">
        <v>4</v>
      </c>
      <c r="C9" s="435"/>
      <c r="D9" s="192">
        <v>2017</v>
      </c>
      <c r="E9" s="192">
        <v>2016</v>
      </c>
      <c r="F9" s="396"/>
      <c r="G9" s="435" t="s">
        <v>4</v>
      </c>
      <c r="H9" s="435"/>
      <c r="I9" s="192">
        <v>2017</v>
      </c>
      <c r="J9" s="192">
        <v>2016</v>
      </c>
      <c r="K9" s="193"/>
    </row>
    <row r="10" spans="1:11" s="263" customFormat="1" ht="3" customHeight="1">
      <c r="A10" s="275"/>
      <c r="B10" s="25"/>
      <c r="C10" s="25"/>
      <c r="D10" s="294"/>
      <c r="E10" s="294"/>
      <c r="K10" s="277"/>
    </row>
    <row r="11" spans="1:11" ht="12.75">
      <c r="A11" s="331"/>
      <c r="B11" s="434" t="s">
        <v>5</v>
      </c>
      <c r="C11" s="434"/>
      <c r="D11" s="185"/>
      <c r="E11" s="185"/>
      <c r="F11" s="263"/>
      <c r="G11" s="434" t="s">
        <v>6</v>
      </c>
      <c r="H11" s="434"/>
      <c r="I11" s="185"/>
      <c r="J11" s="185"/>
      <c r="K11" s="277"/>
    </row>
    <row r="12" spans="1:11" ht="12.75">
      <c r="A12" s="298"/>
      <c r="B12" s="432" t="s">
        <v>7</v>
      </c>
      <c r="C12" s="432"/>
      <c r="D12" s="332">
        <f>SUM(D13:D20)</f>
        <v>8203249.0300000003</v>
      </c>
      <c r="E12" s="332">
        <f>SUM(E13:E20)</f>
        <v>10874328.460000001</v>
      </c>
      <c r="F12" s="263"/>
      <c r="G12" s="434" t="s">
        <v>8</v>
      </c>
      <c r="H12" s="434"/>
      <c r="I12" s="332">
        <f>SUM(I13:I15)</f>
        <v>10010973.48</v>
      </c>
      <c r="J12" s="332">
        <f>SUM(J13:J15)</f>
        <v>12293497.459999999</v>
      </c>
      <c r="K12" s="277"/>
    </row>
    <row r="13" spans="1:11">
      <c r="A13" s="296"/>
      <c r="B13" s="431" t="s">
        <v>9</v>
      </c>
      <c r="C13" s="431"/>
      <c r="D13" s="278">
        <v>0</v>
      </c>
      <c r="E13" s="278">
        <v>0</v>
      </c>
      <c r="F13" s="263"/>
      <c r="G13" s="431" t="s">
        <v>10</v>
      </c>
      <c r="H13" s="431"/>
      <c r="I13" s="278">
        <v>6454189.4900000002</v>
      </c>
      <c r="J13" s="278">
        <v>7932944.1500000004</v>
      </c>
      <c r="K13" s="277"/>
    </row>
    <row r="14" spans="1:11">
      <c r="A14" s="296"/>
      <c r="B14" s="431" t="s">
        <v>11</v>
      </c>
      <c r="C14" s="431"/>
      <c r="D14" s="278">
        <v>0</v>
      </c>
      <c r="E14" s="278">
        <v>0</v>
      </c>
      <c r="F14" s="263"/>
      <c r="G14" s="431" t="s">
        <v>12</v>
      </c>
      <c r="H14" s="431"/>
      <c r="I14" s="278">
        <v>1521014.97</v>
      </c>
      <c r="J14" s="278">
        <v>1918802.87</v>
      </c>
      <c r="K14" s="277"/>
    </row>
    <row r="15" spans="1:11" ht="12" customHeight="1">
      <c r="A15" s="296"/>
      <c r="B15" s="431" t="s">
        <v>13</v>
      </c>
      <c r="C15" s="431"/>
      <c r="D15" s="278">
        <v>0</v>
      </c>
      <c r="E15" s="278">
        <v>0</v>
      </c>
      <c r="F15" s="263"/>
      <c r="G15" s="431" t="s">
        <v>14</v>
      </c>
      <c r="H15" s="431"/>
      <c r="I15" s="278">
        <v>2035769.02</v>
      </c>
      <c r="J15" s="278">
        <v>2441750.44</v>
      </c>
      <c r="K15" s="277"/>
    </row>
    <row r="16" spans="1:11" ht="12.75">
      <c r="A16" s="296"/>
      <c r="B16" s="431" t="s">
        <v>15</v>
      </c>
      <c r="C16" s="431"/>
      <c r="D16" s="278">
        <v>0</v>
      </c>
      <c r="E16" s="278">
        <v>0</v>
      </c>
      <c r="F16" s="263"/>
      <c r="G16" s="399"/>
      <c r="H16" s="38"/>
      <c r="I16" s="333"/>
      <c r="J16" s="333"/>
      <c r="K16" s="277"/>
    </row>
    <row r="17" spans="1:11" ht="12.75">
      <c r="A17" s="296"/>
      <c r="B17" s="431" t="s">
        <v>16</v>
      </c>
      <c r="C17" s="431"/>
      <c r="D17" s="278">
        <v>0</v>
      </c>
      <c r="E17" s="278">
        <v>0</v>
      </c>
      <c r="F17" s="263"/>
      <c r="G17" s="434" t="s">
        <v>17</v>
      </c>
      <c r="H17" s="434"/>
      <c r="I17" s="332">
        <f>SUM(I18:I26)</f>
        <v>0</v>
      </c>
      <c r="J17" s="332">
        <f>SUM(J18:J26)</f>
        <v>0</v>
      </c>
      <c r="K17" s="277"/>
    </row>
    <row r="18" spans="1:11">
      <c r="A18" s="296"/>
      <c r="B18" s="431" t="s">
        <v>18</v>
      </c>
      <c r="C18" s="431"/>
      <c r="D18" s="278">
        <v>0</v>
      </c>
      <c r="E18" s="278">
        <v>0</v>
      </c>
      <c r="F18" s="263"/>
      <c r="G18" s="431" t="s">
        <v>19</v>
      </c>
      <c r="H18" s="431"/>
      <c r="I18" s="278">
        <v>0</v>
      </c>
      <c r="J18" s="278">
        <v>0</v>
      </c>
      <c r="K18" s="277"/>
    </row>
    <row r="19" spans="1:11">
      <c r="A19" s="296"/>
      <c r="B19" s="431" t="s">
        <v>20</v>
      </c>
      <c r="C19" s="431"/>
      <c r="D19" s="278">
        <v>8203249.0300000003</v>
      </c>
      <c r="E19" s="278">
        <v>10874328.460000001</v>
      </c>
      <c r="F19" s="263"/>
      <c r="G19" s="431" t="s">
        <v>21</v>
      </c>
      <c r="H19" s="431"/>
      <c r="I19" s="278">
        <v>0</v>
      </c>
      <c r="J19" s="278">
        <v>0</v>
      </c>
      <c r="K19" s="277"/>
    </row>
    <row r="20" spans="1:11" ht="52.5" customHeight="1">
      <c r="A20" s="296"/>
      <c r="B20" s="433" t="s">
        <v>22</v>
      </c>
      <c r="C20" s="433"/>
      <c r="D20" s="278">
        <v>0</v>
      </c>
      <c r="E20" s="278">
        <v>0</v>
      </c>
      <c r="F20" s="263"/>
      <c r="G20" s="431" t="s">
        <v>23</v>
      </c>
      <c r="H20" s="431"/>
      <c r="I20" s="278">
        <v>0</v>
      </c>
      <c r="J20" s="278">
        <v>0</v>
      </c>
      <c r="K20" s="277"/>
    </row>
    <row r="21" spans="1:11" ht="12.75">
      <c r="A21" s="298"/>
      <c r="B21" s="399"/>
      <c r="C21" s="38"/>
      <c r="D21" s="333"/>
      <c r="E21" s="333"/>
      <c r="F21" s="263"/>
      <c r="G21" s="431" t="s">
        <v>24</v>
      </c>
      <c r="H21" s="431"/>
      <c r="I21" s="278">
        <v>0</v>
      </c>
      <c r="J21" s="278">
        <v>0</v>
      </c>
      <c r="K21" s="277"/>
    </row>
    <row r="22" spans="1:11" ht="41.25" customHeight="1">
      <c r="A22" s="298"/>
      <c r="B22" s="432" t="s">
        <v>25</v>
      </c>
      <c r="C22" s="432"/>
      <c r="D22" s="332">
        <f>SUM(D23:D24)</f>
        <v>2393928.04</v>
      </c>
      <c r="E22" s="332">
        <f>SUM(E23:E24)</f>
        <v>2644672</v>
      </c>
      <c r="F22" s="263"/>
      <c r="G22" s="431" t="s">
        <v>26</v>
      </c>
      <c r="H22" s="431"/>
      <c r="I22" s="278">
        <v>0</v>
      </c>
      <c r="J22" s="278">
        <v>0</v>
      </c>
      <c r="K22" s="277"/>
    </row>
    <row r="23" spans="1:11" ht="24" customHeight="1">
      <c r="A23" s="296"/>
      <c r="B23" s="431" t="s">
        <v>27</v>
      </c>
      <c r="C23" s="431"/>
      <c r="D23" s="278">
        <v>0</v>
      </c>
      <c r="E23" s="278">
        <v>0</v>
      </c>
      <c r="F23" s="263"/>
      <c r="G23" s="431" t="s">
        <v>28</v>
      </c>
      <c r="H23" s="431"/>
      <c r="I23" s="278">
        <v>0</v>
      </c>
      <c r="J23" s="278">
        <v>0</v>
      </c>
      <c r="K23" s="277"/>
    </row>
    <row r="24" spans="1:11" ht="26.25" customHeight="1">
      <c r="A24" s="296"/>
      <c r="B24" s="431" t="s">
        <v>29</v>
      </c>
      <c r="C24" s="431"/>
      <c r="D24" s="278">
        <v>2393928.04</v>
      </c>
      <c r="E24" s="278">
        <v>2644672</v>
      </c>
      <c r="F24" s="263"/>
      <c r="G24" s="431" t="s">
        <v>30</v>
      </c>
      <c r="H24" s="431"/>
      <c r="I24" s="278">
        <v>0</v>
      </c>
      <c r="J24" s="278">
        <v>0</v>
      </c>
      <c r="K24" s="277"/>
    </row>
    <row r="25" spans="1:11" ht="12.75">
      <c r="A25" s="298"/>
      <c r="B25" s="399"/>
      <c r="C25" s="38"/>
      <c r="D25" s="333"/>
      <c r="E25" s="333"/>
      <c r="F25" s="263"/>
      <c r="G25" s="431" t="s">
        <v>31</v>
      </c>
      <c r="H25" s="431"/>
      <c r="I25" s="278">
        <v>0</v>
      </c>
      <c r="J25" s="278">
        <v>0</v>
      </c>
      <c r="K25" s="277"/>
    </row>
    <row r="26" spans="1:11" ht="12.75">
      <c r="A26" s="296"/>
      <c r="B26" s="432" t="s">
        <v>32</v>
      </c>
      <c r="C26" s="432"/>
      <c r="D26" s="332">
        <f>SUM(D27:D31)</f>
        <v>242.18</v>
      </c>
      <c r="E26" s="332">
        <f>SUM(E27:E31)</f>
        <v>356.54</v>
      </c>
      <c r="F26" s="263"/>
      <c r="G26" s="431" t="s">
        <v>33</v>
      </c>
      <c r="H26" s="431"/>
      <c r="I26" s="278">
        <v>0</v>
      </c>
      <c r="J26" s="278">
        <v>0</v>
      </c>
      <c r="K26" s="277"/>
    </row>
    <row r="27" spans="1:11" ht="12.75">
      <c r="A27" s="296"/>
      <c r="B27" s="431" t="s">
        <v>34</v>
      </c>
      <c r="C27" s="431"/>
      <c r="D27" s="278">
        <v>242.18</v>
      </c>
      <c r="E27" s="278">
        <v>356.54</v>
      </c>
      <c r="F27" s="263"/>
      <c r="G27" s="399"/>
      <c r="H27" s="38"/>
      <c r="I27" s="333"/>
      <c r="J27" s="333"/>
      <c r="K27" s="277"/>
    </row>
    <row r="28" spans="1:11" ht="12.75">
      <c r="A28" s="296"/>
      <c r="B28" s="431" t="s">
        <v>35</v>
      </c>
      <c r="C28" s="431"/>
      <c r="D28" s="278">
        <v>0</v>
      </c>
      <c r="E28" s="278">
        <v>0</v>
      </c>
      <c r="F28" s="263"/>
      <c r="G28" s="432" t="s">
        <v>27</v>
      </c>
      <c r="H28" s="432"/>
      <c r="I28" s="332">
        <f>SUM(I29:I31)</f>
        <v>0</v>
      </c>
      <c r="J28" s="332">
        <f>SUM(J29:J31)</f>
        <v>0</v>
      </c>
      <c r="K28" s="277"/>
    </row>
    <row r="29" spans="1:11" ht="26.25" customHeight="1">
      <c r="A29" s="296"/>
      <c r="B29" s="433" t="s">
        <v>36</v>
      </c>
      <c r="C29" s="433"/>
      <c r="D29" s="278">
        <v>0</v>
      </c>
      <c r="E29" s="278">
        <v>0</v>
      </c>
      <c r="F29" s="263"/>
      <c r="G29" s="431" t="s">
        <v>37</v>
      </c>
      <c r="H29" s="431"/>
      <c r="I29" s="278">
        <v>0</v>
      </c>
      <c r="J29" s="278">
        <v>0</v>
      </c>
      <c r="K29" s="277"/>
    </row>
    <row r="30" spans="1:11">
      <c r="A30" s="296"/>
      <c r="B30" s="431" t="s">
        <v>38</v>
      </c>
      <c r="C30" s="431"/>
      <c r="D30" s="278">
        <v>0</v>
      </c>
      <c r="E30" s="278">
        <v>0</v>
      </c>
      <c r="F30" s="263"/>
      <c r="G30" s="431" t="s">
        <v>39</v>
      </c>
      <c r="H30" s="431"/>
      <c r="I30" s="278">
        <v>0</v>
      </c>
      <c r="J30" s="278">
        <v>0</v>
      </c>
      <c r="K30" s="277"/>
    </row>
    <row r="31" spans="1:11">
      <c r="A31" s="296"/>
      <c r="B31" s="431" t="s">
        <v>40</v>
      </c>
      <c r="C31" s="431"/>
      <c r="D31" s="278">
        <v>0</v>
      </c>
      <c r="E31" s="278">
        <v>0</v>
      </c>
      <c r="F31" s="263"/>
      <c r="G31" s="431" t="s">
        <v>41</v>
      </c>
      <c r="H31" s="431"/>
      <c r="I31" s="278">
        <v>0</v>
      </c>
      <c r="J31" s="278">
        <v>0</v>
      </c>
      <c r="K31" s="277"/>
    </row>
    <row r="32" spans="1:11" ht="12.75">
      <c r="A32" s="298"/>
      <c r="B32" s="399"/>
      <c r="C32" s="334"/>
      <c r="D32" s="279"/>
      <c r="E32" s="279"/>
      <c r="F32" s="263"/>
      <c r="G32" s="399"/>
      <c r="H32" s="38"/>
      <c r="I32" s="333"/>
      <c r="J32" s="333"/>
      <c r="K32" s="277"/>
    </row>
    <row r="33" spans="1:11" ht="12.75">
      <c r="A33" s="335"/>
      <c r="B33" s="430" t="s">
        <v>42</v>
      </c>
      <c r="C33" s="430"/>
      <c r="D33" s="336">
        <f>D12+D22+D26</f>
        <v>10597419.25</v>
      </c>
      <c r="E33" s="336">
        <f>E12+E22+E26</f>
        <v>13519357</v>
      </c>
      <c r="F33" s="337"/>
      <c r="G33" s="434" t="s">
        <v>43</v>
      </c>
      <c r="H33" s="434"/>
      <c r="I33" s="332">
        <f>SUM(I34:I38)</f>
        <v>0</v>
      </c>
      <c r="J33" s="332">
        <f>SUM(J34:J38)</f>
        <v>0</v>
      </c>
      <c r="K33" s="277"/>
    </row>
    <row r="34" spans="1:11" ht="12.75">
      <c r="A34" s="298"/>
      <c r="B34" s="430"/>
      <c r="C34" s="430"/>
      <c r="D34" s="279"/>
      <c r="E34" s="279"/>
      <c r="F34" s="263"/>
      <c r="G34" s="431" t="s">
        <v>44</v>
      </c>
      <c r="H34" s="431"/>
      <c r="I34" s="278">
        <v>0</v>
      </c>
      <c r="J34" s="278">
        <v>0</v>
      </c>
      <c r="K34" s="277"/>
    </row>
    <row r="35" spans="1:11">
      <c r="A35" s="275"/>
      <c r="B35" s="263"/>
      <c r="C35" s="263"/>
      <c r="D35" s="338"/>
      <c r="E35" s="338"/>
      <c r="F35" s="263"/>
      <c r="G35" s="431" t="s">
        <v>45</v>
      </c>
      <c r="H35" s="431"/>
      <c r="I35" s="278">
        <v>0</v>
      </c>
      <c r="J35" s="278">
        <v>0</v>
      </c>
      <c r="K35" s="277"/>
    </row>
    <row r="36" spans="1:11">
      <c r="A36" s="275"/>
      <c r="B36" s="263"/>
      <c r="C36" s="263"/>
      <c r="D36" s="263"/>
      <c r="E36" s="263"/>
      <c r="F36" s="263"/>
      <c r="G36" s="431" t="s">
        <v>46</v>
      </c>
      <c r="H36" s="431"/>
      <c r="I36" s="278">
        <v>0</v>
      </c>
      <c r="J36" s="278">
        <v>0</v>
      </c>
      <c r="K36" s="277"/>
    </row>
    <row r="37" spans="1:11">
      <c r="A37" s="275"/>
      <c r="B37" s="263"/>
      <c r="C37" s="263"/>
      <c r="D37" s="263"/>
      <c r="E37" s="263"/>
      <c r="F37" s="263"/>
      <c r="G37" s="431" t="s">
        <v>47</v>
      </c>
      <c r="H37" s="431"/>
      <c r="I37" s="278">
        <v>0</v>
      </c>
      <c r="J37" s="278">
        <v>0</v>
      </c>
      <c r="K37" s="277"/>
    </row>
    <row r="38" spans="1:11">
      <c r="A38" s="275"/>
      <c r="B38" s="263"/>
      <c r="C38" s="263"/>
      <c r="D38" s="263"/>
      <c r="E38" s="263"/>
      <c r="F38" s="263"/>
      <c r="G38" s="431" t="s">
        <v>48</v>
      </c>
      <c r="H38" s="431"/>
      <c r="I38" s="278">
        <v>0</v>
      </c>
      <c r="J38" s="278">
        <v>0</v>
      </c>
      <c r="K38" s="277"/>
    </row>
    <row r="39" spans="1:11" ht="12.75">
      <c r="A39" s="275"/>
      <c r="B39" s="263"/>
      <c r="C39" s="263"/>
      <c r="D39" s="263"/>
      <c r="E39" s="263"/>
      <c r="F39" s="263"/>
      <c r="G39" s="399"/>
      <c r="H39" s="38"/>
      <c r="I39" s="333"/>
      <c r="J39" s="333"/>
      <c r="K39" s="277"/>
    </row>
    <row r="40" spans="1:11" ht="12.75">
      <c r="A40" s="275"/>
      <c r="B40" s="263"/>
      <c r="C40" s="263"/>
      <c r="D40" s="263"/>
      <c r="E40" s="263"/>
      <c r="F40" s="263"/>
      <c r="G40" s="432" t="s">
        <v>49</v>
      </c>
      <c r="H40" s="432"/>
      <c r="I40" s="332">
        <f>SUM(I41:I46)</f>
        <v>1650734.57</v>
      </c>
      <c r="J40" s="332">
        <f>SUM(J41:J46)</f>
        <v>2260265.4900000002</v>
      </c>
      <c r="K40" s="277"/>
    </row>
    <row r="41" spans="1:11" ht="26.25" customHeight="1">
      <c r="A41" s="275"/>
      <c r="B41" s="263"/>
      <c r="C41" s="263"/>
      <c r="D41" s="263"/>
      <c r="E41" s="263"/>
      <c r="F41" s="263"/>
      <c r="G41" s="433" t="s">
        <v>50</v>
      </c>
      <c r="H41" s="433"/>
      <c r="I41" s="278">
        <v>1650734.57</v>
      </c>
      <c r="J41" s="278">
        <v>2260265.4900000002</v>
      </c>
      <c r="K41" s="277"/>
    </row>
    <row r="42" spans="1:11">
      <c r="A42" s="275"/>
      <c r="B42" s="263"/>
      <c r="C42" s="263"/>
      <c r="D42" s="263"/>
      <c r="E42" s="263"/>
      <c r="F42" s="263"/>
      <c r="G42" s="431" t="s">
        <v>51</v>
      </c>
      <c r="H42" s="431"/>
      <c r="I42" s="278">
        <v>0</v>
      </c>
      <c r="J42" s="278">
        <v>0</v>
      </c>
      <c r="K42" s="277"/>
    </row>
    <row r="43" spans="1:11" ht="12" customHeight="1">
      <c r="A43" s="275"/>
      <c r="B43" s="263"/>
      <c r="C43" s="263"/>
      <c r="D43" s="263"/>
      <c r="E43" s="263"/>
      <c r="F43" s="263"/>
      <c r="G43" s="431" t="s">
        <v>52</v>
      </c>
      <c r="H43" s="431"/>
      <c r="I43" s="278">
        <v>0</v>
      </c>
      <c r="J43" s="278">
        <v>0</v>
      </c>
      <c r="K43" s="277"/>
    </row>
    <row r="44" spans="1:11" ht="25.5" customHeight="1">
      <c r="A44" s="275"/>
      <c r="B44" s="263"/>
      <c r="C44" s="263"/>
      <c r="D44" s="263"/>
      <c r="E44" s="263"/>
      <c r="F44" s="263"/>
      <c r="G44" s="433" t="s">
        <v>53</v>
      </c>
      <c r="H44" s="433"/>
      <c r="I44" s="278">
        <v>0</v>
      </c>
      <c r="J44" s="278">
        <v>0</v>
      </c>
      <c r="K44" s="277"/>
    </row>
    <row r="45" spans="1:11">
      <c r="A45" s="275"/>
      <c r="B45" s="263"/>
      <c r="C45" s="263"/>
      <c r="D45" s="263"/>
      <c r="E45" s="263"/>
      <c r="F45" s="263"/>
      <c r="G45" s="431" t="s">
        <v>54</v>
      </c>
      <c r="H45" s="431"/>
      <c r="I45" s="278">
        <v>0</v>
      </c>
      <c r="J45" s="278">
        <v>0</v>
      </c>
      <c r="K45" s="277"/>
    </row>
    <row r="46" spans="1:11">
      <c r="A46" s="275"/>
      <c r="B46" s="263"/>
      <c r="C46" s="263"/>
      <c r="D46" s="263"/>
      <c r="E46" s="263"/>
      <c r="F46" s="263"/>
      <c r="G46" s="431" t="s">
        <v>55</v>
      </c>
      <c r="H46" s="431"/>
      <c r="I46" s="278">
        <v>0</v>
      </c>
      <c r="J46" s="278">
        <v>0</v>
      </c>
      <c r="K46" s="277"/>
    </row>
    <row r="47" spans="1:11" ht="12.75">
      <c r="A47" s="275"/>
      <c r="B47" s="263"/>
      <c r="C47" s="263"/>
      <c r="D47" s="263"/>
      <c r="E47" s="263"/>
      <c r="F47" s="263"/>
      <c r="G47" s="399"/>
      <c r="H47" s="38"/>
      <c r="I47" s="333"/>
      <c r="J47" s="333"/>
      <c r="K47" s="277"/>
    </row>
    <row r="48" spans="1:11" ht="12.75">
      <c r="A48" s="275"/>
      <c r="B48" s="263"/>
      <c r="C48" s="263"/>
      <c r="D48" s="263"/>
      <c r="E48" s="263"/>
      <c r="F48" s="263"/>
      <c r="G48" s="432" t="s">
        <v>56</v>
      </c>
      <c r="H48" s="432"/>
      <c r="I48" s="332">
        <f>SUM(I49)</f>
        <v>0</v>
      </c>
      <c r="J48" s="332">
        <f>SUM(J49)</f>
        <v>0</v>
      </c>
      <c r="K48" s="277"/>
    </row>
    <row r="49" spans="1:11">
      <c r="A49" s="275"/>
      <c r="B49" s="263"/>
      <c r="C49" s="263"/>
      <c r="D49" s="263"/>
      <c r="E49" s="263"/>
      <c r="F49" s="263"/>
      <c r="G49" s="431" t="s">
        <v>57</v>
      </c>
      <c r="H49" s="431"/>
      <c r="I49" s="278">
        <v>0</v>
      </c>
      <c r="J49" s="278">
        <v>0</v>
      </c>
      <c r="K49" s="277"/>
    </row>
    <row r="50" spans="1:11" ht="12.75">
      <c r="A50" s="275"/>
      <c r="B50" s="263"/>
      <c r="C50" s="263"/>
      <c r="D50" s="263"/>
      <c r="E50" s="263"/>
      <c r="F50" s="263"/>
      <c r="G50" s="399"/>
      <c r="H50" s="38"/>
      <c r="I50" s="333"/>
      <c r="J50" s="333"/>
      <c r="K50" s="277"/>
    </row>
    <row r="51" spans="1:11" ht="12.75">
      <c r="A51" s="275"/>
      <c r="B51" s="263"/>
      <c r="C51" s="263"/>
      <c r="D51" s="263"/>
      <c r="E51" s="263"/>
      <c r="F51" s="263"/>
      <c r="G51" s="430" t="s">
        <v>58</v>
      </c>
      <c r="H51" s="430"/>
      <c r="I51" s="336">
        <f>I12+I17+I28+I33+I40+I48</f>
        <v>11661708.050000001</v>
      </c>
      <c r="J51" s="336">
        <f>J12+J17+J28+J33+J40+J48</f>
        <v>14553762.949999999</v>
      </c>
      <c r="K51" s="339"/>
    </row>
    <row r="52" spans="1:11" ht="12.75">
      <c r="A52" s="275"/>
      <c r="B52" s="263"/>
      <c r="C52" s="263"/>
      <c r="D52" s="263"/>
      <c r="E52" s="263"/>
      <c r="F52" s="263"/>
      <c r="G52" s="401"/>
      <c r="H52" s="401"/>
      <c r="I52" s="333"/>
      <c r="J52" s="333"/>
      <c r="K52" s="339"/>
    </row>
    <row r="53" spans="1:11" ht="12.75">
      <c r="A53" s="275"/>
      <c r="B53" s="263"/>
      <c r="C53" s="263"/>
      <c r="D53" s="263"/>
      <c r="E53" s="263"/>
      <c r="F53" s="263"/>
      <c r="G53" s="426" t="s">
        <v>59</v>
      </c>
      <c r="H53" s="426"/>
      <c r="I53" s="336">
        <f>D33-I51</f>
        <v>-1064288.8000000007</v>
      </c>
      <c r="J53" s="336">
        <f>E33-J51</f>
        <v>-1034405.9499999993</v>
      </c>
      <c r="K53" s="339"/>
    </row>
    <row r="54" spans="1:11" ht="6" customHeight="1">
      <c r="A54" s="340"/>
      <c r="B54" s="304"/>
      <c r="C54" s="304"/>
      <c r="D54" s="304"/>
      <c r="E54" s="304"/>
      <c r="F54" s="304"/>
      <c r="G54" s="304"/>
      <c r="H54" s="304"/>
      <c r="I54" s="304"/>
      <c r="J54" s="304"/>
      <c r="K54" s="306"/>
    </row>
    <row r="55" spans="1:11" ht="6" customHeight="1">
      <c r="A55" s="263"/>
      <c r="B55" s="263"/>
      <c r="C55" s="263"/>
      <c r="D55" s="263"/>
      <c r="E55" s="263"/>
      <c r="F55" s="263"/>
      <c r="G55" s="263"/>
      <c r="H55" s="263"/>
      <c r="I55" s="263"/>
      <c r="J55" s="263"/>
      <c r="K55" s="263"/>
    </row>
    <row r="56" spans="1:11" ht="6" customHeight="1">
      <c r="A56" s="304"/>
      <c r="B56" s="34"/>
      <c r="C56" s="34"/>
      <c r="D56" s="308"/>
      <c r="E56" s="308"/>
      <c r="F56" s="304"/>
      <c r="G56" s="34"/>
      <c r="H56" s="34"/>
      <c r="I56" s="308"/>
      <c r="J56" s="308"/>
      <c r="K56" s="304"/>
    </row>
    <row r="57" spans="1:11" ht="6" customHeight="1">
      <c r="A57" s="263"/>
      <c r="B57" s="38"/>
      <c r="C57" s="38"/>
      <c r="D57" s="287"/>
      <c r="E57" s="287"/>
      <c r="F57" s="263"/>
      <c r="G57" s="38"/>
      <c r="H57" s="38"/>
      <c r="I57" s="287"/>
      <c r="J57" s="287"/>
      <c r="K57" s="263"/>
    </row>
    <row r="58" spans="1:11" ht="15" customHeight="1">
      <c r="B58" s="427" t="s">
        <v>60</v>
      </c>
      <c r="C58" s="427"/>
      <c r="D58" s="427"/>
      <c r="E58" s="427"/>
      <c r="F58" s="427"/>
      <c r="G58" s="427"/>
      <c r="H58" s="427"/>
      <c r="I58" s="427"/>
      <c r="J58" s="427"/>
    </row>
    <row r="59" spans="1:11" ht="9.75" customHeight="1">
      <c r="B59" s="38"/>
      <c r="C59" s="38"/>
      <c r="D59" s="287"/>
      <c r="E59" s="287"/>
      <c r="G59" s="38"/>
      <c r="H59" s="38"/>
      <c r="I59" s="287"/>
      <c r="J59" s="287"/>
    </row>
    <row r="60" spans="1:11" ht="30" customHeight="1">
      <c r="B60" s="38"/>
      <c r="C60" s="428"/>
      <c r="D60" s="428"/>
      <c r="E60" s="287"/>
      <c r="G60" s="428"/>
      <c r="H60" s="428"/>
      <c r="I60" s="287"/>
      <c r="J60" s="287"/>
    </row>
    <row r="61" spans="1:11" ht="14.1" customHeight="1">
      <c r="B61" s="265"/>
      <c r="C61" s="429" t="s">
        <v>467</v>
      </c>
      <c r="D61" s="429"/>
      <c r="E61" s="287"/>
      <c r="F61" s="287"/>
      <c r="G61" s="429" t="s">
        <v>465</v>
      </c>
      <c r="H61" s="429"/>
      <c r="I61" s="264"/>
      <c r="J61" s="287"/>
    </row>
    <row r="62" spans="1:11" ht="14.1" customHeight="1">
      <c r="B62" s="310"/>
      <c r="C62" s="425" t="s">
        <v>464</v>
      </c>
      <c r="D62" s="425"/>
      <c r="E62" s="287"/>
      <c r="F62" s="287"/>
      <c r="G62" s="425" t="s">
        <v>466</v>
      </c>
      <c r="H62" s="425"/>
      <c r="I62" s="264"/>
      <c r="J62" s="287"/>
    </row>
    <row r="63" spans="1:11" ht="9.9499999999999993" customHeight="1">
      <c r="D63" s="421"/>
    </row>
    <row r="64" spans="1:11">
      <c r="D64" s="421"/>
    </row>
    <row r="65" spans="4:4">
      <c r="D65" s="421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I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84"/>
  <sheetViews>
    <sheetView workbookViewId="0">
      <selection activeCell="E13" sqref="E13"/>
    </sheetView>
  </sheetViews>
  <sheetFormatPr baseColWidth="10" defaultColWidth="11.42578125" defaultRowHeight="15"/>
  <cols>
    <col min="1" max="1" width="2.42578125" style="110" customWidth="1"/>
    <col min="2" max="2" width="4.5703125" style="79" customWidth="1"/>
    <col min="3" max="3" width="57.28515625" style="79" customWidth="1"/>
    <col min="4" max="6" width="12.7109375" style="79" customWidth="1"/>
    <col min="7" max="8" width="12.7109375" style="190" customWidth="1"/>
    <col min="9" max="9" width="12.7109375" style="79" customWidth="1"/>
    <col min="10" max="10" width="3.7109375" style="110" customWidth="1"/>
  </cols>
  <sheetData>
    <row r="1" spans="2:12">
      <c r="B1" s="502" t="str">
        <f>+EA!C1</f>
        <v>Cuenta Pública Tercer Trimestre 2017</v>
      </c>
      <c r="C1" s="503"/>
      <c r="D1" s="503"/>
      <c r="E1" s="503"/>
      <c r="F1" s="503"/>
      <c r="G1" s="503"/>
      <c r="H1" s="503"/>
      <c r="I1" s="504"/>
    </row>
    <row r="2" spans="2:12">
      <c r="B2" s="505" t="str">
        <f>+EA!C6</f>
        <v>UNIVERSIDAD PEDAGÓGICA DE DURANGO</v>
      </c>
      <c r="C2" s="506"/>
      <c r="D2" s="506"/>
      <c r="E2" s="506"/>
      <c r="F2" s="506"/>
      <c r="G2" s="506"/>
      <c r="H2" s="506"/>
      <c r="I2" s="507"/>
    </row>
    <row r="3" spans="2:12">
      <c r="B3" s="505" t="s">
        <v>240</v>
      </c>
      <c r="C3" s="506"/>
      <c r="D3" s="506"/>
      <c r="E3" s="506"/>
      <c r="F3" s="506"/>
      <c r="G3" s="506"/>
      <c r="H3" s="506"/>
      <c r="I3" s="507"/>
    </row>
    <row r="4" spans="2:12">
      <c r="B4" s="505" t="s">
        <v>241</v>
      </c>
      <c r="C4" s="506"/>
      <c r="D4" s="506"/>
      <c r="E4" s="506"/>
      <c r="F4" s="506"/>
      <c r="G4" s="506"/>
      <c r="H4" s="506"/>
      <c r="I4" s="507"/>
    </row>
    <row r="5" spans="2:12">
      <c r="B5" s="508" t="s">
        <v>460</v>
      </c>
      <c r="C5" s="509"/>
      <c r="D5" s="509"/>
      <c r="E5" s="509"/>
      <c r="F5" s="509"/>
      <c r="G5" s="509"/>
      <c r="H5" s="509"/>
      <c r="I5" s="510"/>
    </row>
    <row r="6" spans="2:12" s="110" customFormat="1" ht="6.75" customHeight="1">
      <c r="B6" s="78"/>
      <c r="C6" s="78"/>
      <c r="D6" s="78"/>
      <c r="E6" s="78"/>
      <c r="F6" s="78"/>
      <c r="G6" s="188"/>
      <c r="H6" s="188"/>
      <c r="I6" s="78"/>
    </row>
    <row r="7" spans="2:12">
      <c r="B7" s="526" t="s">
        <v>4</v>
      </c>
      <c r="C7" s="526"/>
      <c r="D7" s="525" t="s">
        <v>242</v>
      </c>
      <c r="E7" s="525"/>
      <c r="F7" s="525"/>
      <c r="G7" s="525"/>
      <c r="H7" s="525"/>
      <c r="I7" s="525" t="s">
        <v>243</v>
      </c>
    </row>
    <row r="8" spans="2:12" ht="22.5">
      <c r="B8" s="526"/>
      <c r="C8" s="526"/>
      <c r="D8" s="418" t="s">
        <v>244</v>
      </c>
      <c r="E8" s="418" t="s">
        <v>245</v>
      </c>
      <c r="F8" s="418" t="s">
        <v>217</v>
      </c>
      <c r="G8" s="212" t="s">
        <v>218</v>
      </c>
      <c r="H8" s="212" t="s">
        <v>246</v>
      </c>
      <c r="I8" s="525"/>
    </row>
    <row r="9" spans="2:12" ht="11.25" customHeight="1">
      <c r="B9" s="526"/>
      <c r="C9" s="526"/>
      <c r="D9" s="418">
        <v>1</v>
      </c>
      <c r="E9" s="418">
        <v>2</v>
      </c>
      <c r="F9" s="418" t="s">
        <v>247</v>
      </c>
      <c r="G9" s="418">
        <v>4</v>
      </c>
      <c r="H9" s="418">
        <v>5</v>
      </c>
      <c r="I9" s="418" t="s">
        <v>248</v>
      </c>
    </row>
    <row r="10" spans="2:12">
      <c r="B10" s="523" t="s">
        <v>166</v>
      </c>
      <c r="C10" s="524"/>
      <c r="D10" s="377">
        <f>SUM(D11:D17)</f>
        <v>4182205</v>
      </c>
      <c r="E10" s="377">
        <f>SUM(E11:E17)</f>
        <v>2271984.0599999996</v>
      </c>
      <c r="F10" s="377">
        <f>+D10+E10</f>
        <v>6454189.0599999996</v>
      </c>
      <c r="G10" s="377">
        <f>SUM(G11:G17)</f>
        <v>6454189.0600000005</v>
      </c>
      <c r="H10" s="377">
        <f>SUM(H11:H17)</f>
        <v>6454189.0600000005</v>
      </c>
      <c r="I10" s="377">
        <f>+F10-G10</f>
        <v>0</v>
      </c>
    </row>
    <row r="11" spans="2:12">
      <c r="B11" s="130"/>
      <c r="C11" s="131" t="s">
        <v>249</v>
      </c>
      <c r="D11" s="423">
        <v>684000</v>
      </c>
      <c r="E11" s="378">
        <v>358427.42</v>
      </c>
      <c r="F11" s="378">
        <v>1042427.42</v>
      </c>
      <c r="G11" s="378">
        <f>+F11</f>
        <v>1042427.42</v>
      </c>
      <c r="H11" s="378">
        <f>+G11</f>
        <v>1042427.42</v>
      </c>
      <c r="I11" s="377">
        <f>+F11-G11</f>
        <v>0</v>
      </c>
      <c r="L11" s="184"/>
    </row>
    <row r="12" spans="2:12">
      <c r="B12" s="130"/>
      <c r="C12" s="131" t="s">
        <v>250</v>
      </c>
      <c r="D12" s="423">
        <v>2013161</v>
      </c>
      <c r="E12" s="378">
        <v>3127974</v>
      </c>
      <c r="F12" s="378">
        <v>5141135</v>
      </c>
      <c r="G12" s="378">
        <f>+F12</f>
        <v>5141135</v>
      </c>
      <c r="H12" s="378">
        <f t="shared" ref="H12:H37" si="0">+G12</f>
        <v>5141135</v>
      </c>
      <c r="I12" s="377">
        <f>+F12-G12</f>
        <v>0</v>
      </c>
    </row>
    <row r="13" spans="2:12">
      <c r="B13" s="130"/>
      <c r="C13" s="131" t="s">
        <v>251</v>
      </c>
      <c r="D13" s="423">
        <v>0</v>
      </c>
      <c r="E13" s="378">
        <v>0</v>
      </c>
      <c r="F13" s="378">
        <f>+D13+E13</f>
        <v>0</v>
      </c>
      <c r="G13" s="378">
        <f t="shared" ref="G13:G26" si="1">+F13</f>
        <v>0</v>
      </c>
      <c r="H13" s="378">
        <f t="shared" si="0"/>
        <v>0</v>
      </c>
      <c r="I13" s="377">
        <f t="shared" ref="I13:I74" si="2">+F13-G13</f>
        <v>0</v>
      </c>
      <c r="L13" s="184"/>
    </row>
    <row r="14" spans="2:12">
      <c r="B14" s="130"/>
      <c r="C14" s="131" t="s">
        <v>252</v>
      </c>
      <c r="D14" s="423">
        <v>0</v>
      </c>
      <c r="E14" s="378">
        <v>0</v>
      </c>
      <c r="F14" s="378">
        <v>0</v>
      </c>
      <c r="G14" s="378">
        <f t="shared" si="1"/>
        <v>0</v>
      </c>
      <c r="H14" s="378">
        <f t="shared" si="0"/>
        <v>0</v>
      </c>
      <c r="I14" s="377">
        <f t="shared" si="2"/>
        <v>0</v>
      </c>
      <c r="L14" s="184"/>
    </row>
    <row r="15" spans="2:12">
      <c r="B15" s="130"/>
      <c r="C15" s="131" t="s">
        <v>253</v>
      </c>
      <c r="D15" s="423">
        <v>613979</v>
      </c>
      <c r="E15" s="378">
        <v>-567167.35</v>
      </c>
      <c r="F15" s="378">
        <v>46811.65</v>
      </c>
      <c r="G15" s="378">
        <f t="shared" si="1"/>
        <v>46811.65</v>
      </c>
      <c r="H15" s="378">
        <f t="shared" si="0"/>
        <v>46811.65</v>
      </c>
      <c r="I15" s="377">
        <f>+F15-G15</f>
        <v>0</v>
      </c>
      <c r="L15" s="184"/>
    </row>
    <row r="16" spans="2:12">
      <c r="B16" s="130"/>
      <c r="C16" s="131" t="s">
        <v>254</v>
      </c>
      <c r="D16" s="423">
        <v>0</v>
      </c>
      <c r="E16" s="378">
        <v>0</v>
      </c>
      <c r="F16" s="378">
        <f t="shared" ref="F16:F74" si="3">+D16+E16</f>
        <v>0</v>
      </c>
      <c r="G16" s="378">
        <f t="shared" si="1"/>
        <v>0</v>
      </c>
      <c r="H16" s="378">
        <f t="shared" si="0"/>
        <v>0</v>
      </c>
      <c r="I16" s="377">
        <f t="shared" si="2"/>
        <v>0</v>
      </c>
      <c r="L16" s="184"/>
    </row>
    <row r="17" spans="2:12">
      <c r="B17" s="130"/>
      <c r="C17" s="131" t="s">
        <v>255</v>
      </c>
      <c r="D17" s="423">
        <v>871065</v>
      </c>
      <c r="E17" s="378">
        <v>-647250.01</v>
      </c>
      <c r="F17" s="378">
        <v>223814.99</v>
      </c>
      <c r="G17" s="378">
        <f>+F17</f>
        <v>223814.99</v>
      </c>
      <c r="H17" s="378">
        <f t="shared" si="0"/>
        <v>223814.99</v>
      </c>
      <c r="I17" s="377">
        <f t="shared" si="2"/>
        <v>0</v>
      </c>
      <c r="L17" s="184"/>
    </row>
    <row r="18" spans="2:12">
      <c r="B18" s="523" t="s">
        <v>12</v>
      </c>
      <c r="C18" s="524"/>
      <c r="D18" s="424">
        <f>SUM(D19:D27)</f>
        <v>2232799</v>
      </c>
      <c r="E18" s="377">
        <f>SUM(E19:E27)</f>
        <v>-711784.03</v>
      </c>
      <c r="F18" s="377">
        <f t="shared" si="3"/>
        <v>1521014.97</v>
      </c>
      <c r="G18" s="377">
        <f>SUM(G19:G27)</f>
        <v>1521014.9699999997</v>
      </c>
      <c r="H18" s="377">
        <f>SUM(H19:H27)</f>
        <v>1521014.9699999997</v>
      </c>
      <c r="I18" s="377">
        <f t="shared" si="2"/>
        <v>0</v>
      </c>
    </row>
    <row r="19" spans="2:12">
      <c r="B19" s="130"/>
      <c r="C19" s="131" t="s">
        <v>256</v>
      </c>
      <c r="D19" s="423">
        <v>1667282</v>
      </c>
      <c r="E19" s="378">
        <v>-784642.66</v>
      </c>
      <c r="F19" s="378">
        <v>882639.34</v>
      </c>
      <c r="G19" s="378">
        <f t="shared" si="1"/>
        <v>882639.34</v>
      </c>
      <c r="H19" s="378">
        <f t="shared" si="0"/>
        <v>882639.34</v>
      </c>
      <c r="I19" s="377">
        <f t="shared" si="2"/>
        <v>0</v>
      </c>
      <c r="L19" s="184"/>
    </row>
    <row r="20" spans="2:12">
      <c r="B20" s="130"/>
      <c r="C20" s="131" t="s">
        <v>257</v>
      </c>
      <c r="D20" s="423">
        <v>93652</v>
      </c>
      <c r="E20" s="378">
        <v>75642.03</v>
      </c>
      <c r="F20" s="378">
        <v>169294.03</v>
      </c>
      <c r="G20" s="378">
        <f t="shared" si="1"/>
        <v>169294.03</v>
      </c>
      <c r="H20" s="378">
        <f t="shared" si="0"/>
        <v>169294.03</v>
      </c>
      <c r="I20" s="377">
        <f t="shared" si="2"/>
        <v>0</v>
      </c>
      <c r="L20" s="184"/>
    </row>
    <row r="21" spans="2:12">
      <c r="B21" s="130"/>
      <c r="C21" s="131" t="s">
        <v>258</v>
      </c>
      <c r="D21" s="423">
        <v>0</v>
      </c>
      <c r="E21" s="378">
        <v>0</v>
      </c>
      <c r="F21" s="378">
        <f t="shared" si="3"/>
        <v>0</v>
      </c>
      <c r="G21" s="378">
        <f t="shared" si="1"/>
        <v>0</v>
      </c>
      <c r="H21" s="378">
        <f t="shared" si="0"/>
        <v>0</v>
      </c>
      <c r="I21" s="377">
        <f t="shared" si="2"/>
        <v>0</v>
      </c>
      <c r="L21" s="184"/>
    </row>
    <row r="22" spans="2:12">
      <c r="B22" s="130"/>
      <c r="C22" s="131" t="s">
        <v>259</v>
      </c>
      <c r="D22" s="423">
        <v>143475</v>
      </c>
      <c r="E22" s="378">
        <v>-49061.58</v>
      </c>
      <c r="F22" s="378">
        <v>94413.42</v>
      </c>
      <c r="G22" s="378">
        <f t="shared" si="1"/>
        <v>94413.42</v>
      </c>
      <c r="H22" s="378">
        <f t="shared" si="0"/>
        <v>94413.42</v>
      </c>
      <c r="I22" s="377">
        <f t="shared" si="2"/>
        <v>0</v>
      </c>
      <c r="L22" s="184"/>
    </row>
    <row r="23" spans="2:12">
      <c r="B23" s="130"/>
      <c r="C23" s="131" t="s">
        <v>260</v>
      </c>
      <c r="D23" s="423">
        <v>6605</v>
      </c>
      <c r="E23" s="378">
        <v>6892.19</v>
      </c>
      <c r="F23" s="378">
        <v>13497.19</v>
      </c>
      <c r="G23" s="378">
        <f t="shared" si="1"/>
        <v>13497.19</v>
      </c>
      <c r="H23" s="378">
        <f t="shared" si="0"/>
        <v>13497.19</v>
      </c>
      <c r="I23" s="377">
        <f t="shared" si="2"/>
        <v>0</v>
      </c>
      <c r="L23" s="184"/>
    </row>
    <row r="24" spans="2:12">
      <c r="B24" s="130"/>
      <c r="C24" s="131" t="s">
        <v>261</v>
      </c>
      <c r="D24" s="423">
        <v>116616</v>
      </c>
      <c r="E24" s="378">
        <v>166694.10999999999</v>
      </c>
      <c r="F24" s="378">
        <v>283310.11</v>
      </c>
      <c r="G24" s="378">
        <f t="shared" si="1"/>
        <v>283310.11</v>
      </c>
      <c r="H24" s="378">
        <f t="shared" si="0"/>
        <v>283310.11</v>
      </c>
      <c r="I24" s="377">
        <f t="shared" si="2"/>
        <v>0</v>
      </c>
      <c r="L24" s="184"/>
    </row>
    <row r="25" spans="2:12">
      <c r="B25" s="130"/>
      <c r="C25" s="131" t="s">
        <v>262</v>
      </c>
      <c r="D25" s="423">
        <v>25833</v>
      </c>
      <c r="E25" s="378">
        <v>12791.68</v>
      </c>
      <c r="F25" s="378">
        <v>38624.68</v>
      </c>
      <c r="G25" s="378">
        <f t="shared" si="1"/>
        <v>38624.68</v>
      </c>
      <c r="H25" s="378">
        <f t="shared" si="0"/>
        <v>38624.68</v>
      </c>
      <c r="I25" s="377">
        <f t="shared" si="2"/>
        <v>0</v>
      </c>
      <c r="L25" s="184"/>
    </row>
    <row r="26" spans="2:12">
      <c r="B26" s="130"/>
      <c r="C26" s="131" t="s">
        <v>263</v>
      </c>
      <c r="D26" s="423">
        <v>19323</v>
      </c>
      <c r="E26" s="378">
        <v>-19323</v>
      </c>
      <c r="F26" s="378">
        <v>0</v>
      </c>
      <c r="G26" s="378">
        <f t="shared" si="1"/>
        <v>0</v>
      </c>
      <c r="H26" s="378">
        <f t="shared" si="0"/>
        <v>0</v>
      </c>
      <c r="I26" s="377">
        <f t="shared" si="2"/>
        <v>0</v>
      </c>
      <c r="L26" s="184"/>
    </row>
    <row r="27" spans="2:12">
      <c r="B27" s="130"/>
      <c r="C27" s="131" t="s">
        <v>264</v>
      </c>
      <c r="D27" s="423">
        <v>160013</v>
      </c>
      <c r="E27" s="378">
        <v>-120776.8</v>
      </c>
      <c r="F27" s="378">
        <v>39236.199999999997</v>
      </c>
      <c r="G27" s="378">
        <f>+F27</f>
        <v>39236.199999999997</v>
      </c>
      <c r="H27" s="378">
        <f t="shared" si="0"/>
        <v>39236.199999999997</v>
      </c>
      <c r="I27" s="377">
        <f t="shared" si="2"/>
        <v>0</v>
      </c>
      <c r="L27" s="184"/>
    </row>
    <row r="28" spans="2:12">
      <c r="B28" s="523" t="s">
        <v>14</v>
      </c>
      <c r="C28" s="524"/>
      <c r="D28" s="424">
        <f>SUM(D29:D37)</f>
        <v>2560269</v>
      </c>
      <c r="E28" s="377">
        <f>SUM(E29:E37)</f>
        <v>-524499.98</v>
      </c>
      <c r="F28" s="377">
        <f t="shared" si="3"/>
        <v>2035769.02</v>
      </c>
      <c r="G28" s="377">
        <f>SUM(G29:G37)</f>
        <v>2035769.02</v>
      </c>
      <c r="H28" s="377">
        <f>SUM(H29:H37)</f>
        <v>2035769.02</v>
      </c>
      <c r="I28" s="377">
        <f t="shared" si="2"/>
        <v>0</v>
      </c>
    </row>
    <row r="29" spans="2:12">
      <c r="B29" s="130"/>
      <c r="C29" s="131" t="s">
        <v>265</v>
      </c>
      <c r="D29" s="423">
        <v>349169</v>
      </c>
      <c r="E29" s="378">
        <v>-106565.91</v>
      </c>
      <c r="F29" s="378">
        <v>242603.09</v>
      </c>
      <c r="G29" s="378">
        <f>+F29</f>
        <v>242603.09</v>
      </c>
      <c r="H29" s="378">
        <f t="shared" si="0"/>
        <v>242603.09</v>
      </c>
      <c r="I29" s="377">
        <f t="shared" si="2"/>
        <v>0</v>
      </c>
      <c r="L29" s="184"/>
    </row>
    <row r="30" spans="2:12">
      <c r="B30" s="130"/>
      <c r="C30" s="131" t="s">
        <v>266</v>
      </c>
      <c r="D30" s="423">
        <v>0</v>
      </c>
      <c r="E30" s="378">
        <v>20184</v>
      </c>
      <c r="F30" s="378">
        <v>20184</v>
      </c>
      <c r="G30" s="378">
        <f t="shared" ref="G30:G37" si="4">+F30</f>
        <v>20184</v>
      </c>
      <c r="H30" s="378">
        <f t="shared" si="0"/>
        <v>20184</v>
      </c>
      <c r="I30" s="377">
        <f t="shared" si="2"/>
        <v>0</v>
      </c>
      <c r="L30" s="184"/>
    </row>
    <row r="31" spans="2:12">
      <c r="B31" s="130"/>
      <c r="C31" s="131" t="s">
        <v>267</v>
      </c>
      <c r="D31" s="423">
        <v>462580</v>
      </c>
      <c r="E31" s="378">
        <v>-125729.96</v>
      </c>
      <c r="F31" s="378">
        <v>336850.04</v>
      </c>
      <c r="G31" s="378">
        <f t="shared" si="4"/>
        <v>336850.04</v>
      </c>
      <c r="H31" s="378">
        <f t="shared" si="0"/>
        <v>336850.04</v>
      </c>
      <c r="I31" s="377">
        <f t="shared" si="2"/>
        <v>0</v>
      </c>
      <c r="L31" s="184"/>
    </row>
    <row r="32" spans="2:12">
      <c r="B32" s="130"/>
      <c r="C32" s="131" t="s">
        <v>268</v>
      </c>
      <c r="D32" s="423">
        <v>70247</v>
      </c>
      <c r="E32" s="378">
        <v>97779.22</v>
      </c>
      <c r="F32" s="378">
        <v>168026.22</v>
      </c>
      <c r="G32" s="378">
        <f t="shared" si="4"/>
        <v>168026.22</v>
      </c>
      <c r="H32" s="378">
        <f t="shared" si="0"/>
        <v>168026.22</v>
      </c>
      <c r="I32" s="377">
        <f t="shared" si="2"/>
        <v>0</v>
      </c>
      <c r="L32" s="184"/>
    </row>
    <row r="33" spans="2:12">
      <c r="B33" s="130"/>
      <c r="C33" s="131" t="s">
        <v>269</v>
      </c>
      <c r="D33" s="423">
        <v>293621</v>
      </c>
      <c r="E33" s="378">
        <v>83740.899999999994</v>
      </c>
      <c r="F33" s="378">
        <v>377361.9</v>
      </c>
      <c r="G33" s="378">
        <f t="shared" si="4"/>
        <v>377361.9</v>
      </c>
      <c r="H33" s="378">
        <f t="shared" si="0"/>
        <v>377361.9</v>
      </c>
      <c r="I33" s="377">
        <f t="shared" si="2"/>
        <v>0</v>
      </c>
      <c r="L33" s="184"/>
    </row>
    <row r="34" spans="2:12">
      <c r="B34" s="130"/>
      <c r="C34" s="131" t="s">
        <v>270</v>
      </c>
      <c r="D34" s="423">
        <v>88751</v>
      </c>
      <c r="E34" s="378">
        <v>-24617.85</v>
      </c>
      <c r="F34" s="378">
        <v>64133.15</v>
      </c>
      <c r="G34" s="378">
        <f t="shared" si="4"/>
        <v>64133.15</v>
      </c>
      <c r="H34" s="378">
        <f t="shared" si="0"/>
        <v>64133.15</v>
      </c>
      <c r="I34" s="377">
        <f t="shared" si="2"/>
        <v>0</v>
      </c>
      <c r="L34" s="184"/>
    </row>
    <row r="35" spans="2:12">
      <c r="B35" s="130"/>
      <c r="C35" s="131" t="s">
        <v>271</v>
      </c>
      <c r="D35" s="423">
        <v>815839</v>
      </c>
      <c r="E35" s="378">
        <v>-280028.78000000003</v>
      </c>
      <c r="F35" s="378">
        <v>535810.22</v>
      </c>
      <c r="G35" s="378">
        <f t="shared" si="4"/>
        <v>535810.22</v>
      </c>
      <c r="H35" s="378">
        <f t="shared" si="0"/>
        <v>535810.22</v>
      </c>
      <c r="I35" s="377">
        <f t="shared" si="2"/>
        <v>0</v>
      </c>
      <c r="L35" s="184"/>
    </row>
    <row r="36" spans="2:12">
      <c r="B36" s="130"/>
      <c r="C36" s="131" t="s">
        <v>272</v>
      </c>
      <c r="D36" s="423">
        <v>366007</v>
      </c>
      <c r="E36" s="378">
        <v>-144242.69</v>
      </c>
      <c r="F36" s="378">
        <v>221764.31</v>
      </c>
      <c r="G36" s="378">
        <f t="shared" si="4"/>
        <v>221764.31</v>
      </c>
      <c r="H36" s="378">
        <f t="shared" si="0"/>
        <v>221764.31</v>
      </c>
      <c r="I36" s="377">
        <f t="shared" si="2"/>
        <v>0</v>
      </c>
      <c r="L36" s="184"/>
    </row>
    <row r="37" spans="2:12">
      <c r="B37" s="130"/>
      <c r="C37" s="131" t="s">
        <v>273</v>
      </c>
      <c r="D37" s="423">
        <v>114055</v>
      </c>
      <c r="E37" s="378">
        <v>-45018.91</v>
      </c>
      <c r="F37" s="378">
        <v>69036.09</v>
      </c>
      <c r="G37" s="378">
        <f t="shared" si="4"/>
        <v>69036.09</v>
      </c>
      <c r="H37" s="378">
        <f t="shared" si="0"/>
        <v>69036.09</v>
      </c>
      <c r="I37" s="377">
        <f t="shared" si="2"/>
        <v>0</v>
      </c>
      <c r="L37" s="184"/>
    </row>
    <row r="38" spans="2:12">
      <c r="B38" s="523" t="s">
        <v>231</v>
      </c>
      <c r="C38" s="524"/>
      <c r="D38" s="424">
        <f>SUM(D39:D47)</f>
        <v>0</v>
      </c>
      <c r="E38" s="377">
        <f>SUM(E39:E47)</f>
        <v>0</v>
      </c>
      <c r="F38" s="377">
        <f t="shared" si="3"/>
        <v>0</v>
      </c>
      <c r="G38" s="377">
        <f>SUM(G39:G47)</f>
        <v>0</v>
      </c>
      <c r="H38" s="377">
        <f>SUM(H39:H47)</f>
        <v>0</v>
      </c>
      <c r="I38" s="377">
        <f t="shared" si="2"/>
        <v>0</v>
      </c>
    </row>
    <row r="39" spans="2:12">
      <c r="B39" s="130"/>
      <c r="C39" s="131" t="s">
        <v>19</v>
      </c>
      <c r="D39" s="423">
        <v>0</v>
      </c>
      <c r="E39" s="378">
        <v>0</v>
      </c>
      <c r="F39" s="378">
        <f t="shared" si="3"/>
        <v>0</v>
      </c>
      <c r="G39" s="378">
        <v>0</v>
      </c>
      <c r="H39" s="378">
        <v>0</v>
      </c>
      <c r="I39" s="377">
        <f t="shared" si="2"/>
        <v>0</v>
      </c>
    </row>
    <row r="40" spans="2:12">
      <c r="B40" s="130"/>
      <c r="C40" s="131" t="s">
        <v>21</v>
      </c>
      <c r="D40" s="423">
        <v>0</v>
      </c>
      <c r="E40" s="378">
        <v>0</v>
      </c>
      <c r="F40" s="378">
        <f t="shared" si="3"/>
        <v>0</v>
      </c>
      <c r="G40" s="378">
        <v>0</v>
      </c>
      <c r="H40" s="378">
        <v>0</v>
      </c>
      <c r="I40" s="377">
        <f t="shared" si="2"/>
        <v>0</v>
      </c>
    </row>
    <row r="41" spans="2:12">
      <c r="B41" s="130"/>
      <c r="C41" s="131" t="s">
        <v>23</v>
      </c>
      <c r="D41" s="423">
        <v>0</v>
      </c>
      <c r="E41" s="378">
        <v>0</v>
      </c>
      <c r="F41" s="378">
        <f t="shared" si="3"/>
        <v>0</v>
      </c>
      <c r="G41" s="378">
        <v>0</v>
      </c>
      <c r="H41" s="378">
        <v>0</v>
      </c>
      <c r="I41" s="377">
        <f t="shared" si="2"/>
        <v>0</v>
      </c>
    </row>
    <row r="42" spans="2:12">
      <c r="B42" s="130"/>
      <c r="C42" s="131" t="s">
        <v>24</v>
      </c>
      <c r="D42" s="423">
        <v>0</v>
      </c>
      <c r="E42" s="378">
        <v>0</v>
      </c>
      <c r="F42" s="378">
        <f t="shared" si="3"/>
        <v>0</v>
      </c>
      <c r="G42" s="378">
        <v>0</v>
      </c>
      <c r="H42" s="378">
        <v>0</v>
      </c>
      <c r="I42" s="377">
        <f t="shared" si="2"/>
        <v>0</v>
      </c>
    </row>
    <row r="43" spans="2:12">
      <c r="B43" s="130"/>
      <c r="C43" s="131" t="s">
        <v>26</v>
      </c>
      <c r="D43" s="423">
        <v>0</v>
      </c>
      <c r="E43" s="378">
        <v>0</v>
      </c>
      <c r="F43" s="378">
        <f t="shared" si="3"/>
        <v>0</v>
      </c>
      <c r="G43" s="378">
        <v>0</v>
      </c>
      <c r="H43" s="378">
        <v>0</v>
      </c>
      <c r="I43" s="377">
        <f t="shared" si="2"/>
        <v>0</v>
      </c>
    </row>
    <row r="44" spans="2:12">
      <c r="B44" s="130"/>
      <c r="C44" s="131" t="s">
        <v>274</v>
      </c>
      <c r="D44" s="423">
        <v>0</v>
      </c>
      <c r="E44" s="378">
        <v>0</v>
      </c>
      <c r="F44" s="378">
        <f t="shared" si="3"/>
        <v>0</v>
      </c>
      <c r="G44" s="378">
        <v>0</v>
      </c>
      <c r="H44" s="378">
        <v>0</v>
      </c>
      <c r="I44" s="377">
        <f t="shared" si="2"/>
        <v>0</v>
      </c>
    </row>
    <row r="45" spans="2:12">
      <c r="B45" s="130"/>
      <c r="C45" s="131" t="s">
        <v>30</v>
      </c>
      <c r="D45" s="423">
        <v>0</v>
      </c>
      <c r="E45" s="378">
        <v>0</v>
      </c>
      <c r="F45" s="378">
        <f t="shared" si="3"/>
        <v>0</v>
      </c>
      <c r="G45" s="378">
        <v>0</v>
      </c>
      <c r="H45" s="378">
        <v>0</v>
      </c>
      <c r="I45" s="377">
        <f t="shared" si="2"/>
        <v>0</v>
      </c>
    </row>
    <row r="46" spans="2:12">
      <c r="B46" s="130"/>
      <c r="C46" s="131" t="s">
        <v>31</v>
      </c>
      <c r="D46" s="423">
        <v>0</v>
      </c>
      <c r="E46" s="378">
        <v>0</v>
      </c>
      <c r="F46" s="378">
        <f t="shared" si="3"/>
        <v>0</v>
      </c>
      <c r="G46" s="378">
        <v>0</v>
      </c>
      <c r="H46" s="378">
        <v>0</v>
      </c>
      <c r="I46" s="377">
        <f t="shared" si="2"/>
        <v>0</v>
      </c>
    </row>
    <row r="47" spans="2:12">
      <c r="B47" s="130"/>
      <c r="C47" s="131" t="s">
        <v>33</v>
      </c>
      <c r="D47" s="423">
        <v>0</v>
      </c>
      <c r="E47" s="378">
        <v>0</v>
      </c>
      <c r="F47" s="378">
        <f t="shared" si="3"/>
        <v>0</v>
      </c>
      <c r="G47" s="378">
        <v>0</v>
      </c>
      <c r="H47" s="378">
        <v>0</v>
      </c>
      <c r="I47" s="377">
        <f t="shared" si="2"/>
        <v>0</v>
      </c>
    </row>
    <row r="48" spans="2:12">
      <c r="B48" s="523" t="s">
        <v>275</v>
      </c>
      <c r="C48" s="524"/>
      <c r="D48" s="377">
        <f>SUM(D49:D57)</f>
        <v>296169</v>
      </c>
      <c r="E48" s="377">
        <f>SUM(E49:E57)</f>
        <v>-164025.22</v>
      </c>
      <c r="F48" s="377">
        <f t="shared" si="3"/>
        <v>132143.78</v>
      </c>
      <c r="G48" s="377">
        <f>SUM(G49:G57)</f>
        <v>132143.78</v>
      </c>
      <c r="H48" s="377">
        <f>SUM(H49:H57)</f>
        <v>132143.78</v>
      </c>
      <c r="I48" s="377">
        <f t="shared" si="2"/>
        <v>0</v>
      </c>
    </row>
    <row r="49" spans="2:12">
      <c r="B49" s="130"/>
      <c r="C49" s="131" t="s">
        <v>276</v>
      </c>
      <c r="D49" s="423">
        <v>296169</v>
      </c>
      <c r="E49" s="378">
        <v>-164025.22</v>
      </c>
      <c r="F49" s="378">
        <v>132143.78</v>
      </c>
      <c r="G49" s="378">
        <v>132143.78</v>
      </c>
      <c r="H49" s="378">
        <v>132143.78</v>
      </c>
      <c r="I49" s="377">
        <f t="shared" si="2"/>
        <v>0</v>
      </c>
      <c r="L49" s="184"/>
    </row>
    <row r="50" spans="2:12">
      <c r="B50" s="130"/>
      <c r="C50" s="131" t="s">
        <v>277</v>
      </c>
      <c r="D50" s="423">
        <v>0</v>
      </c>
      <c r="E50" s="378">
        <v>0</v>
      </c>
      <c r="F50" s="378"/>
      <c r="G50" s="378">
        <v>0</v>
      </c>
      <c r="H50" s="378">
        <v>0</v>
      </c>
      <c r="I50" s="377">
        <f t="shared" si="2"/>
        <v>0</v>
      </c>
    </row>
    <row r="51" spans="2:12">
      <c r="B51" s="130"/>
      <c r="C51" s="131" t="s">
        <v>278</v>
      </c>
      <c r="D51" s="423">
        <v>0</v>
      </c>
      <c r="E51" s="378">
        <v>0</v>
      </c>
      <c r="F51" s="378">
        <f t="shared" si="3"/>
        <v>0</v>
      </c>
      <c r="G51" s="378">
        <v>0</v>
      </c>
      <c r="H51" s="378">
        <v>0</v>
      </c>
      <c r="I51" s="377">
        <f t="shared" si="2"/>
        <v>0</v>
      </c>
    </row>
    <row r="52" spans="2:12">
      <c r="B52" s="130"/>
      <c r="C52" s="131" t="s">
        <v>279</v>
      </c>
      <c r="D52" s="423">
        <v>0</v>
      </c>
      <c r="E52" s="378">
        <v>0</v>
      </c>
      <c r="F52" s="378">
        <f t="shared" si="3"/>
        <v>0</v>
      </c>
      <c r="G52" s="378">
        <v>0</v>
      </c>
      <c r="H52" s="378">
        <v>0</v>
      </c>
      <c r="I52" s="377">
        <f t="shared" si="2"/>
        <v>0</v>
      </c>
    </row>
    <row r="53" spans="2:12">
      <c r="B53" s="130"/>
      <c r="C53" s="131" t="s">
        <v>280</v>
      </c>
      <c r="D53" s="423">
        <v>0</v>
      </c>
      <c r="E53" s="378">
        <v>0</v>
      </c>
      <c r="F53" s="378">
        <f t="shared" si="3"/>
        <v>0</v>
      </c>
      <c r="G53" s="378">
        <v>0</v>
      </c>
      <c r="H53" s="378">
        <v>0</v>
      </c>
      <c r="I53" s="377">
        <f t="shared" si="2"/>
        <v>0</v>
      </c>
    </row>
    <row r="54" spans="2:12">
      <c r="B54" s="130"/>
      <c r="C54" s="131" t="s">
        <v>281</v>
      </c>
      <c r="D54" s="423">
        <v>0</v>
      </c>
      <c r="E54" s="378">
        <v>0</v>
      </c>
      <c r="F54" s="378">
        <f t="shared" si="3"/>
        <v>0</v>
      </c>
      <c r="G54" s="378">
        <v>0</v>
      </c>
      <c r="H54" s="378">
        <v>0</v>
      </c>
      <c r="I54" s="377">
        <f t="shared" si="2"/>
        <v>0</v>
      </c>
    </row>
    <row r="55" spans="2:12">
      <c r="B55" s="130"/>
      <c r="C55" s="131" t="s">
        <v>282</v>
      </c>
      <c r="D55" s="423">
        <v>0</v>
      </c>
      <c r="E55" s="378">
        <v>0</v>
      </c>
      <c r="F55" s="378">
        <f t="shared" si="3"/>
        <v>0</v>
      </c>
      <c r="G55" s="378">
        <v>0</v>
      </c>
      <c r="H55" s="378">
        <v>0</v>
      </c>
      <c r="I55" s="377">
        <f t="shared" si="2"/>
        <v>0</v>
      </c>
    </row>
    <row r="56" spans="2:12">
      <c r="B56" s="130"/>
      <c r="C56" s="131" t="s">
        <v>283</v>
      </c>
      <c r="D56" s="423">
        <v>0</v>
      </c>
      <c r="E56" s="378">
        <v>0</v>
      </c>
      <c r="F56" s="378">
        <f t="shared" si="3"/>
        <v>0</v>
      </c>
      <c r="G56" s="378">
        <v>0</v>
      </c>
      <c r="H56" s="378">
        <v>0</v>
      </c>
      <c r="I56" s="377">
        <f t="shared" si="2"/>
        <v>0</v>
      </c>
    </row>
    <row r="57" spans="2:12">
      <c r="B57" s="130"/>
      <c r="C57" s="131" t="s">
        <v>95</v>
      </c>
      <c r="D57" s="423">
        <v>0</v>
      </c>
      <c r="E57" s="378">
        <v>0</v>
      </c>
      <c r="F57" s="378">
        <f t="shared" si="3"/>
        <v>0</v>
      </c>
      <c r="G57" s="378">
        <v>0</v>
      </c>
      <c r="H57" s="378">
        <v>0</v>
      </c>
      <c r="I57" s="377">
        <f t="shared" si="2"/>
        <v>0</v>
      </c>
    </row>
    <row r="58" spans="2:12">
      <c r="B58" s="523" t="s">
        <v>56</v>
      </c>
      <c r="C58" s="524"/>
      <c r="D58" s="424">
        <f>SUM(D59:D61)</f>
        <v>42327</v>
      </c>
      <c r="E58" s="377">
        <f>SUM(E59:E61)</f>
        <v>-42327</v>
      </c>
      <c r="F58" s="377">
        <f t="shared" si="3"/>
        <v>0</v>
      </c>
      <c r="G58" s="377">
        <f>SUM(G59:G61)</f>
        <v>0</v>
      </c>
      <c r="H58" s="377">
        <f>SUM(H59:H61)</f>
        <v>0</v>
      </c>
      <c r="I58" s="377">
        <f t="shared" si="2"/>
        <v>0</v>
      </c>
    </row>
    <row r="59" spans="2:12">
      <c r="B59" s="130"/>
      <c r="C59" s="131" t="s">
        <v>284</v>
      </c>
      <c r="D59" s="423">
        <v>0</v>
      </c>
      <c r="E59" s="378">
        <v>0</v>
      </c>
      <c r="F59" s="378">
        <f t="shared" si="3"/>
        <v>0</v>
      </c>
      <c r="G59" s="378">
        <v>0</v>
      </c>
      <c r="H59" s="378">
        <v>0</v>
      </c>
      <c r="I59" s="377">
        <f t="shared" si="2"/>
        <v>0</v>
      </c>
    </row>
    <row r="60" spans="2:12">
      <c r="B60" s="130"/>
      <c r="C60" s="131" t="s">
        <v>285</v>
      </c>
      <c r="D60" s="423">
        <v>42327</v>
      </c>
      <c r="E60" s="378">
        <v>-42327</v>
      </c>
      <c r="F60" s="378">
        <f t="shared" si="3"/>
        <v>0</v>
      </c>
      <c r="G60" s="378">
        <v>0</v>
      </c>
      <c r="H60" s="378">
        <v>0</v>
      </c>
      <c r="I60" s="377">
        <f t="shared" si="2"/>
        <v>0</v>
      </c>
    </row>
    <row r="61" spans="2:12">
      <c r="B61" s="130"/>
      <c r="C61" s="131" t="s">
        <v>286</v>
      </c>
      <c r="D61" s="423">
        <v>0</v>
      </c>
      <c r="E61" s="378">
        <v>0</v>
      </c>
      <c r="F61" s="378">
        <f t="shared" si="3"/>
        <v>0</v>
      </c>
      <c r="G61" s="378">
        <v>0</v>
      </c>
      <c r="H61" s="378">
        <v>0</v>
      </c>
      <c r="I61" s="377">
        <f t="shared" si="2"/>
        <v>0</v>
      </c>
    </row>
    <row r="62" spans="2:12">
      <c r="B62" s="523" t="s">
        <v>287</v>
      </c>
      <c r="C62" s="524"/>
      <c r="D62" s="424">
        <f>SUM(D63:D69)</f>
        <v>0</v>
      </c>
      <c r="E62" s="377">
        <f>SUM(E63:E69)</f>
        <v>0</v>
      </c>
      <c r="F62" s="377">
        <f t="shared" si="3"/>
        <v>0</v>
      </c>
      <c r="G62" s="377">
        <f>SUM(G63:G69)</f>
        <v>0</v>
      </c>
      <c r="H62" s="377">
        <f>SUM(H63:H69)</f>
        <v>0</v>
      </c>
      <c r="I62" s="377">
        <f t="shared" si="2"/>
        <v>0</v>
      </c>
    </row>
    <row r="63" spans="2:12">
      <c r="B63" s="130"/>
      <c r="C63" s="131" t="s">
        <v>288</v>
      </c>
      <c r="D63" s="423">
        <v>0</v>
      </c>
      <c r="E63" s="378">
        <v>0</v>
      </c>
      <c r="F63" s="378">
        <f t="shared" si="3"/>
        <v>0</v>
      </c>
      <c r="G63" s="378">
        <v>0</v>
      </c>
      <c r="H63" s="378">
        <v>0</v>
      </c>
      <c r="I63" s="377">
        <f t="shared" si="2"/>
        <v>0</v>
      </c>
    </row>
    <row r="64" spans="2:12">
      <c r="B64" s="130"/>
      <c r="C64" s="131" t="s">
        <v>289</v>
      </c>
      <c r="D64" s="423">
        <v>0</v>
      </c>
      <c r="E64" s="378">
        <v>0</v>
      </c>
      <c r="F64" s="378">
        <f t="shared" si="3"/>
        <v>0</v>
      </c>
      <c r="G64" s="378">
        <v>0</v>
      </c>
      <c r="H64" s="378">
        <v>0</v>
      </c>
      <c r="I64" s="377">
        <f t="shared" si="2"/>
        <v>0</v>
      </c>
    </row>
    <row r="65" spans="2:9">
      <c r="B65" s="130"/>
      <c r="C65" s="131" t="s">
        <v>290</v>
      </c>
      <c r="D65" s="423">
        <v>0</v>
      </c>
      <c r="E65" s="378">
        <v>0</v>
      </c>
      <c r="F65" s="378">
        <f t="shared" si="3"/>
        <v>0</v>
      </c>
      <c r="G65" s="378">
        <v>0</v>
      </c>
      <c r="H65" s="378">
        <v>0</v>
      </c>
      <c r="I65" s="377">
        <f t="shared" si="2"/>
        <v>0</v>
      </c>
    </row>
    <row r="66" spans="2:9">
      <c r="B66" s="130"/>
      <c r="C66" s="131" t="s">
        <v>291</v>
      </c>
      <c r="D66" s="423">
        <v>0</v>
      </c>
      <c r="E66" s="378">
        <v>0</v>
      </c>
      <c r="F66" s="378">
        <f t="shared" si="3"/>
        <v>0</v>
      </c>
      <c r="G66" s="378">
        <v>0</v>
      </c>
      <c r="H66" s="378">
        <v>0</v>
      </c>
      <c r="I66" s="377">
        <f t="shared" si="2"/>
        <v>0</v>
      </c>
    </row>
    <row r="67" spans="2:9">
      <c r="B67" s="130"/>
      <c r="C67" s="131" t="s">
        <v>292</v>
      </c>
      <c r="D67" s="423">
        <v>0</v>
      </c>
      <c r="E67" s="378">
        <v>0</v>
      </c>
      <c r="F67" s="378">
        <f t="shared" si="3"/>
        <v>0</v>
      </c>
      <c r="G67" s="378">
        <v>0</v>
      </c>
      <c r="H67" s="378">
        <v>0</v>
      </c>
      <c r="I67" s="377">
        <f t="shared" si="2"/>
        <v>0</v>
      </c>
    </row>
    <row r="68" spans="2:9">
      <c r="B68" s="130"/>
      <c r="C68" s="131" t="s">
        <v>293</v>
      </c>
      <c r="D68" s="423">
        <v>0</v>
      </c>
      <c r="E68" s="378">
        <v>0</v>
      </c>
      <c r="F68" s="378">
        <f t="shared" si="3"/>
        <v>0</v>
      </c>
      <c r="G68" s="378">
        <v>0</v>
      </c>
      <c r="H68" s="378">
        <v>0</v>
      </c>
      <c r="I68" s="377">
        <f t="shared" si="2"/>
        <v>0</v>
      </c>
    </row>
    <row r="69" spans="2:9">
      <c r="B69" s="130"/>
      <c r="C69" s="131" t="s">
        <v>294</v>
      </c>
      <c r="D69" s="423">
        <v>0</v>
      </c>
      <c r="E69" s="378">
        <v>0</v>
      </c>
      <c r="F69" s="378">
        <f t="shared" si="3"/>
        <v>0</v>
      </c>
      <c r="G69" s="378">
        <v>0</v>
      </c>
      <c r="H69" s="378">
        <v>0</v>
      </c>
      <c r="I69" s="377">
        <f t="shared" si="2"/>
        <v>0</v>
      </c>
    </row>
    <row r="70" spans="2:9">
      <c r="B70" s="513" t="s">
        <v>27</v>
      </c>
      <c r="C70" s="514"/>
      <c r="D70" s="424">
        <f>SUM(D71:D73)</f>
        <v>0</v>
      </c>
      <c r="E70" s="377">
        <f>SUM(E71:E73)</f>
        <v>0</v>
      </c>
      <c r="F70" s="377">
        <f t="shared" si="3"/>
        <v>0</v>
      </c>
      <c r="G70" s="377">
        <f>SUM(G71:G73)</f>
        <v>0</v>
      </c>
      <c r="H70" s="377">
        <f>SUM(H71:H73)</f>
        <v>0</v>
      </c>
      <c r="I70" s="377">
        <f t="shared" si="2"/>
        <v>0</v>
      </c>
    </row>
    <row r="71" spans="2:9">
      <c r="B71" s="130"/>
      <c r="C71" s="131" t="s">
        <v>37</v>
      </c>
      <c r="D71" s="423">
        <v>0</v>
      </c>
      <c r="E71" s="378">
        <v>0</v>
      </c>
      <c r="F71" s="378">
        <f t="shared" si="3"/>
        <v>0</v>
      </c>
      <c r="G71" s="378">
        <v>0</v>
      </c>
      <c r="H71" s="378">
        <v>0</v>
      </c>
      <c r="I71" s="377">
        <f t="shared" si="2"/>
        <v>0</v>
      </c>
    </row>
    <row r="72" spans="2:9">
      <c r="B72" s="130"/>
      <c r="C72" s="131" t="s">
        <v>39</v>
      </c>
      <c r="D72" s="423">
        <v>0</v>
      </c>
      <c r="E72" s="378">
        <v>0</v>
      </c>
      <c r="F72" s="378">
        <f t="shared" si="3"/>
        <v>0</v>
      </c>
      <c r="G72" s="378">
        <v>0</v>
      </c>
      <c r="H72" s="378">
        <v>0</v>
      </c>
      <c r="I72" s="377">
        <f t="shared" si="2"/>
        <v>0</v>
      </c>
    </row>
    <row r="73" spans="2:9">
      <c r="B73" s="130"/>
      <c r="C73" s="131" t="s">
        <v>41</v>
      </c>
      <c r="D73" s="423">
        <v>0</v>
      </c>
      <c r="E73" s="378">
        <v>0</v>
      </c>
      <c r="F73" s="378">
        <f t="shared" si="3"/>
        <v>0</v>
      </c>
      <c r="G73" s="378">
        <v>0</v>
      </c>
      <c r="H73" s="378">
        <v>0</v>
      </c>
      <c r="I73" s="377">
        <f t="shared" si="2"/>
        <v>0</v>
      </c>
    </row>
    <row r="74" spans="2:9">
      <c r="B74" s="523" t="s">
        <v>295</v>
      </c>
      <c r="C74" s="524"/>
      <c r="D74" s="424">
        <f>SUM(D75:D81)</f>
        <v>0</v>
      </c>
      <c r="E74" s="377">
        <f>SUM(E75:E81)</f>
        <v>0</v>
      </c>
      <c r="F74" s="377">
        <f t="shared" si="3"/>
        <v>0</v>
      </c>
      <c r="G74" s="377">
        <f>SUM(G75:G81)</f>
        <v>0</v>
      </c>
      <c r="H74" s="377">
        <f>SUM(H75:H81)</f>
        <v>0</v>
      </c>
      <c r="I74" s="377">
        <f t="shared" si="2"/>
        <v>0</v>
      </c>
    </row>
    <row r="75" spans="2:9">
      <c r="B75" s="130"/>
      <c r="C75" s="131" t="s">
        <v>296</v>
      </c>
      <c r="D75" s="423">
        <v>0</v>
      </c>
      <c r="E75" s="378">
        <v>0</v>
      </c>
      <c r="F75" s="378">
        <f t="shared" ref="F75:F81" si="5">+D75+E75</f>
        <v>0</v>
      </c>
      <c r="G75" s="378">
        <v>0</v>
      </c>
      <c r="H75" s="378">
        <v>0</v>
      </c>
      <c r="I75" s="377">
        <f t="shared" ref="I75:I81" si="6">+F75-G75</f>
        <v>0</v>
      </c>
    </row>
    <row r="76" spans="2:9">
      <c r="B76" s="130"/>
      <c r="C76" s="131" t="s">
        <v>44</v>
      </c>
      <c r="D76" s="423">
        <v>0</v>
      </c>
      <c r="E76" s="378">
        <v>0</v>
      </c>
      <c r="F76" s="378">
        <f t="shared" si="5"/>
        <v>0</v>
      </c>
      <c r="G76" s="378">
        <v>0</v>
      </c>
      <c r="H76" s="378">
        <v>0</v>
      </c>
      <c r="I76" s="377">
        <f t="shared" si="6"/>
        <v>0</v>
      </c>
    </row>
    <row r="77" spans="2:9">
      <c r="B77" s="130"/>
      <c r="C77" s="131" t="s">
        <v>45</v>
      </c>
      <c r="D77" s="423">
        <v>0</v>
      </c>
      <c r="E77" s="378">
        <v>0</v>
      </c>
      <c r="F77" s="378">
        <f t="shared" si="5"/>
        <v>0</v>
      </c>
      <c r="G77" s="378">
        <v>0</v>
      </c>
      <c r="H77" s="378">
        <v>0</v>
      </c>
      <c r="I77" s="377">
        <f t="shared" si="6"/>
        <v>0</v>
      </c>
    </row>
    <row r="78" spans="2:9">
      <c r="B78" s="130"/>
      <c r="C78" s="131" t="s">
        <v>46</v>
      </c>
      <c r="D78" s="423">
        <v>0</v>
      </c>
      <c r="E78" s="378">
        <v>0</v>
      </c>
      <c r="F78" s="378">
        <f t="shared" si="5"/>
        <v>0</v>
      </c>
      <c r="G78" s="378">
        <v>0</v>
      </c>
      <c r="H78" s="378">
        <v>0</v>
      </c>
      <c r="I78" s="377">
        <f t="shared" si="6"/>
        <v>0</v>
      </c>
    </row>
    <row r="79" spans="2:9">
      <c r="B79" s="130"/>
      <c r="C79" s="131" t="s">
        <v>47</v>
      </c>
      <c r="D79" s="423">
        <v>0</v>
      </c>
      <c r="E79" s="378">
        <v>0</v>
      </c>
      <c r="F79" s="378">
        <f t="shared" si="5"/>
        <v>0</v>
      </c>
      <c r="G79" s="378">
        <v>0</v>
      </c>
      <c r="H79" s="378">
        <v>0</v>
      </c>
      <c r="I79" s="377">
        <f t="shared" si="6"/>
        <v>0</v>
      </c>
    </row>
    <row r="80" spans="2:9">
      <c r="B80" s="130"/>
      <c r="C80" s="131" t="s">
        <v>48</v>
      </c>
      <c r="D80" s="423">
        <v>0</v>
      </c>
      <c r="E80" s="378">
        <v>0</v>
      </c>
      <c r="F80" s="378">
        <f t="shared" si="5"/>
        <v>0</v>
      </c>
      <c r="G80" s="378">
        <v>0</v>
      </c>
      <c r="H80" s="378">
        <v>0</v>
      </c>
      <c r="I80" s="377">
        <f t="shared" si="6"/>
        <v>0</v>
      </c>
    </row>
    <row r="81" spans="1:10">
      <c r="B81" s="130"/>
      <c r="C81" s="131" t="s">
        <v>297</v>
      </c>
      <c r="D81" s="423">
        <v>0</v>
      </c>
      <c r="E81" s="378">
        <v>0</v>
      </c>
      <c r="F81" s="378">
        <f t="shared" si="5"/>
        <v>0</v>
      </c>
      <c r="G81" s="378">
        <v>0</v>
      </c>
      <c r="H81" s="378">
        <v>0</v>
      </c>
      <c r="I81" s="377">
        <f t="shared" si="6"/>
        <v>0</v>
      </c>
    </row>
    <row r="82" spans="1:10" s="120" customFormat="1">
      <c r="A82" s="117"/>
      <c r="B82" s="132"/>
      <c r="C82" s="133" t="s">
        <v>298</v>
      </c>
      <c r="D82" s="379">
        <f>+D10+D18+D28+D38+D48+D58+D62+D70+D74</f>
        <v>9313769</v>
      </c>
      <c r="E82" s="379">
        <f>+E10+E18+E28+E38+E48+E58+E62+E70+E74</f>
        <v>829347.82999999961</v>
      </c>
      <c r="F82" s="379">
        <f t="shared" ref="F82:I82" si="7">+F10+F18+F28+F38+F48+F58+F62+F70+F74</f>
        <v>10143116.829999998</v>
      </c>
      <c r="G82" s="379">
        <f>+G10+G18+G28+G38+G48+G58+G62+G70+G74</f>
        <v>10143116.83</v>
      </c>
      <c r="H82" s="379">
        <f>+H10+H18+H28+H38+H48+H58+H62+H70+H74</f>
        <v>10143116.83</v>
      </c>
      <c r="I82" s="379">
        <f t="shared" si="7"/>
        <v>0</v>
      </c>
      <c r="J82" s="117"/>
    </row>
    <row r="84" spans="1:10" ht="15.75">
      <c r="D84" s="129" t="str">
        <f>IF(P.Egr.Admva.!D14=P.Egr.COG!D82," ","ERROR")</f>
        <v xml:space="preserve"> </v>
      </c>
      <c r="E84" s="129" t="str">
        <f>IF(P.Egr.Admva.!E14=P.Egr.COG!E82," ","ERROR")</f>
        <v xml:space="preserve"> </v>
      </c>
      <c r="F84" s="129" t="str">
        <f>IF(P.Egr.Admva.!F14=P.Egr.COG!F82," ","ERROR")</f>
        <v xml:space="preserve"> </v>
      </c>
      <c r="G84" s="189" t="str">
        <f>IF(P.Egr.Admva.!G14=P.Egr.COG!G82," ","ERROR")</f>
        <v xml:space="preserve"> </v>
      </c>
      <c r="H84" s="189" t="str">
        <f>IF(P.Egr.Admva.!H14=P.Egr.COG!H82," ","ERROR")</f>
        <v xml:space="preserve"> </v>
      </c>
      <c r="I84" s="129" t="str">
        <f>IF(P.Egr.Admva.!I14=P.Egr.COG!I82,"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73" fitToHeight="0" orientation="landscape" r:id="rId1"/>
  <ignoredErrors>
    <ignoredError sqref="F10 F18 F28 F38 F48 F58 F62 F70 F7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21"/>
  <sheetViews>
    <sheetView workbookViewId="0">
      <selection activeCell="B6" sqref="B6:I6"/>
    </sheetView>
  </sheetViews>
  <sheetFormatPr baseColWidth="10" defaultColWidth="11.42578125" defaultRowHeight="15"/>
  <cols>
    <col min="1" max="1" width="2.5703125" style="110" customWidth="1"/>
    <col min="2" max="2" width="2" style="79" customWidth="1"/>
    <col min="3" max="3" width="45.85546875" style="79" customWidth="1"/>
    <col min="4" max="9" width="12.7109375" style="79" customWidth="1"/>
    <col min="10" max="10" width="4" style="110" customWidth="1"/>
  </cols>
  <sheetData>
    <row r="1" spans="2:9" s="110" customFormat="1">
      <c r="B1" s="78"/>
      <c r="C1" s="78"/>
      <c r="D1" s="78"/>
      <c r="E1" s="78"/>
      <c r="F1" s="78"/>
      <c r="G1" s="78"/>
      <c r="H1" s="78"/>
      <c r="I1" s="78"/>
    </row>
    <row r="2" spans="2:9">
      <c r="B2" s="502" t="str">
        <f>+EA!C1</f>
        <v>Cuenta Pública Tercer Trimestre 2017</v>
      </c>
      <c r="C2" s="503"/>
      <c r="D2" s="503"/>
      <c r="E2" s="503"/>
      <c r="F2" s="503"/>
      <c r="G2" s="503"/>
      <c r="H2" s="503"/>
      <c r="I2" s="504"/>
    </row>
    <row r="3" spans="2:9">
      <c r="B3" s="505" t="str">
        <f>+EA!C6</f>
        <v>UNIVERSIDAD PEDAGÓGICA DE DURANGO</v>
      </c>
      <c r="C3" s="506"/>
      <c r="D3" s="506"/>
      <c r="E3" s="506"/>
      <c r="F3" s="506"/>
      <c r="G3" s="506"/>
      <c r="H3" s="506"/>
      <c r="I3" s="507"/>
    </row>
    <row r="4" spans="2:9">
      <c r="B4" s="505" t="s">
        <v>240</v>
      </c>
      <c r="C4" s="506"/>
      <c r="D4" s="506"/>
      <c r="E4" s="506"/>
      <c r="F4" s="506"/>
      <c r="G4" s="506"/>
      <c r="H4" s="506"/>
      <c r="I4" s="507"/>
    </row>
    <row r="5" spans="2:9">
      <c r="B5" s="505" t="s">
        <v>299</v>
      </c>
      <c r="C5" s="506"/>
      <c r="D5" s="506"/>
      <c r="E5" s="506"/>
      <c r="F5" s="506"/>
      <c r="G5" s="506"/>
      <c r="H5" s="506"/>
      <c r="I5" s="507"/>
    </row>
    <row r="6" spans="2:9">
      <c r="B6" s="508" t="s">
        <v>470</v>
      </c>
      <c r="C6" s="509"/>
      <c r="D6" s="509"/>
      <c r="E6" s="509"/>
      <c r="F6" s="509"/>
      <c r="G6" s="509"/>
      <c r="H6" s="509"/>
      <c r="I6" s="510"/>
    </row>
    <row r="7" spans="2:9" s="110" customFormat="1">
      <c r="B7" s="78"/>
      <c r="C7" s="78"/>
      <c r="D7" s="78"/>
      <c r="E7" s="78"/>
      <c r="F7" s="78"/>
      <c r="G7" s="78"/>
      <c r="H7" s="78"/>
      <c r="I7" s="78"/>
    </row>
    <row r="8" spans="2:9">
      <c r="B8" s="527" t="s">
        <v>4</v>
      </c>
      <c r="C8" s="528"/>
      <c r="D8" s="525" t="s">
        <v>300</v>
      </c>
      <c r="E8" s="525"/>
      <c r="F8" s="525"/>
      <c r="G8" s="525"/>
      <c r="H8" s="525"/>
      <c r="I8" s="525" t="s">
        <v>243</v>
      </c>
    </row>
    <row r="9" spans="2:9" ht="22.5">
      <c r="B9" s="529"/>
      <c r="C9" s="530"/>
      <c r="D9" s="418" t="s">
        <v>244</v>
      </c>
      <c r="E9" s="418" t="s">
        <v>245</v>
      </c>
      <c r="F9" s="418" t="s">
        <v>217</v>
      </c>
      <c r="G9" s="418" t="s">
        <v>218</v>
      </c>
      <c r="H9" s="418" t="s">
        <v>246</v>
      </c>
      <c r="I9" s="525"/>
    </row>
    <row r="10" spans="2:9">
      <c r="B10" s="531"/>
      <c r="C10" s="532"/>
      <c r="D10" s="418">
        <v>1</v>
      </c>
      <c r="E10" s="418">
        <v>2</v>
      </c>
      <c r="F10" s="418" t="s">
        <v>247</v>
      </c>
      <c r="G10" s="418">
        <v>4</v>
      </c>
      <c r="H10" s="418">
        <v>5</v>
      </c>
      <c r="I10" s="418" t="s">
        <v>248</v>
      </c>
    </row>
    <row r="11" spans="2:9">
      <c r="B11" s="121"/>
      <c r="C11" s="122"/>
      <c r="D11" s="123"/>
      <c r="E11" s="123"/>
      <c r="F11" s="123"/>
      <c r="G11" s="123"/>
      <c r="H11" s="123"/>
      <c r="I11" s="123"/>
    </row>
    <row r="12" spans="2:9">
      <c r="B12" s="111"/>
      <c r="C12" s="419" t="s">
        <v>301</v>
      </c>
      <c r="D12" s="378">
        <v>8975273</v>
      </c>
      <c r="E12" s="378">
        <v>1035700.05</v>
      </c>
      <c r="F12" s="378">
        <f>+D12+E12</f>
        <v>10010973.050000001</v>
      </c>
      <c r="G12" s="378">
        <v>10010973.050000001</v>
      </c>
      <c r="H12" s="378">
        <v>10010973.050000001</v>
      </c>
      <c r="I12" s="378">
        <f>+F12-G12</f>
        <v>0</v>
      </c>
    </row>
    <row r="13" spans="2:9">
      <c r="B13" s="124"/>
      <c r="C13" s="419" t="s">
        <v>302</v>
      </c>
      <c r="D13" s="378">
        <v>338496</v>
      </c>
      <c r="E13" s="378">
        <v>-206352.22</v>
      </c>
      <c r="F13" s="378">
        <f t="shared" ref="F13:F16" si="0">+D13+E13</f>
        <v>132143.78</v>
      </c>
      <c r="G13" s="378">
        <v>132143.78</v>
      </c>
      <c r="H13" s="378">
        <v>132143.78</v>
      </c>
      <c r="I13" s="378">
        <f>+F13-G13</f>
        <v>0</v>
      </c>
    </row>
    <row r="14" spans="2:9">
      <c r="B14" s="124"/>
      <c r="C14" s="419" t="s">
        <v>303</v>
      </c>
      <c r="D14" s="378">
        <v>0</v>
      </c>
      <c r="E14" s="378">
        <v>0</v>
      </c>
      <c r="F14" s="378">
        <f t="shared" si="0"/>
        <v>0</v>
      </c>
      <c r="G14" s="378">
        <v>0</v>
      </c>
      <c r="H14" s="378">
        <v>0</v>
      </c>
      <c r="I14" s="378">
        <f>+F14-G14</f>
        <v>0</v>
      </c>
    </row>
    <row r="15" spans="2:9">
      <c r="B15" s="124"/>
      <c r="C15" s="419" t="s">
        <v>26</v>
      </c>
      <c r="D15" s="378">
        <v>0</v>
      </c>
      <c r="E15" s="378">
        <v>0</v>
      </c>
      <c r="F15" s="378">
        <f t="shared" si="0"/>
        <v>0</v>
      </c>
      <c r="G15" s="378">
        <v>0</v>
      </c>
      <c r="H15" s="378">
        <v>0</v>
      </c>
      <c r="I15" s="378">
        <f>+F15-G15</f>
        <v>0</v>
      </c>
    </row>
    <row r="16" spans="2:9">
      <c r="B16" s="124"/>
      <c r="C16" s="419" t="s">
        <v>37</v>
      </c>
      <c r="D16" s="378">
        <v>0</v>
      </c>
      <c r="E16" s="378">
        <v>0</v>
      </c>
      <c r="F16" s="378">
        <f t="shared" si="0"/>
        <v>0</v>
      </c>
      <c r="G16" s="378">
        <v>0</v>
      </c>
      <c r="H16" s="378">
        <v>0</v>
      </c>
      <c r="I16" s="378">
        <f>+F16-G16</f>
        <v>0</v>
      </c>
    </row>
    <row r="17" spans="1:10">
      <c r="B17" s="125"/>
      <c r="C17" s="126"/>
      <c r="D17" s="380"/>
      <c r="E17" s="380"/>
      <c r="F17" s="380"/>
      <c r="G17" s="380"/>
      <c r="H17" s="380"/>
      <c r="I17" s="380"/>
    </row>
    <row r="18" spans="1:10" s="120" customFormat="1">
      <c r="A18" s="117"/>
      <c r="B18" s="125"/>
      <c r="C18" s="126" t="s">
        <v>298</v>
      </c>
      <c r="D18" s="381">
        <f>SUM(D12:D17)</f>
        <v>9313769</v>
      </c>
      <c r="E18" s="381">
        <f>SUM(E12:E17)</f>
        <v>829347.83000000007</v>
      </c>
      <c r="F18" s="381">
        <f>+F12+F13+F16</f>
        <v>10143116.83</v>
      </c>
      <c r="G18" s="381">
        <f>SUM(G12:G17)</f>
        <v>10143116.83</v>
      </c>
      <c r="H18" s="381">
        <f>SUM(H12:H17)</f>
        <v>10143116.83</v>
      </c>
      <c r="I18" s="381">
        <f t="shared" ref="I18" si="1">+I12+I14+I16</f>
        <v>0</v>
      </c>
      <c r="J18" s="117"/>
    </row>
    <row r="19" spans="1:10" s="110" customFormat="1">
      <c r="B19" s="78"/>
      <c r="C19" s="78"/>
      <c r="D19" s="78"/>
      <c r="E19" s="78"/>
      <c r="F19" s="78"/>
      <c r="G19" s="78"/>
      <c r="H19" s="78"/>
      <c r="I19" s="78"/>
    </row>
    <row r="21" spans="1:10">
      <c r="D21" s="128" t="str">
        <f>IF(D18=P.Egr.Admva.!D14," ","ERROR")</f>
        <v xml:space="preserve"> </v>
      </c>
      <c r="E21" s="128" t="str">
        <f>IF(E18=P.Egr.Admva.!E14," ","ERROR")</f>
        <v xml:space="preserve"> </v>
      </c>
      <c r="F21" s="128" t="str">
        <f>IF(F18=P.Egr.Admva.!F14," ","ERROR")</f>
        <v xml:space="preserve"> </v>
      </c>
      <c r="G21" s="128" t="str">
        <f>IF(G18=P.Egr.Admva.!G14," ","ERROR")</f>
        <v xml:space="preserve"> </v>
      </c>
      <c r="H21" s="128" t="str">
        <f>IF(H18=P.Egr.Admva.!H14," ","ERROR")</f>
        <v xml:space="preserve"> </v>
      </c>
      <c r="I21" s="128" t="str">
        <f>IF(I18=P.Egr.Admva.!I14,"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17"/>
  <sheetViews>
    <sheetView workbookViewId="0">
      <selection activeCell="B6" sqref="B6:I6"/>
    </sheetView>
  </sheetViews>
  <sheetFormatPr baseColWidth="10" defaultColWidth="11.42578125" defaultRowHeight="15"/>
  <cols>
    <col min="1" max="1" width="2.28515625" style="110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0" customWidth="1"/>
  </cols>
  <sheetData>
    <row r="1" spans="1:10" s="110" customFormat="1">
      <c r="B1" s="78"/>
      <c r="C1" s="78"/>
      <c r="D1" s="78"/>
      <c r="E1" s="78"/>
      <c r="F1" s="78"/>
      <c r="G1" s="78"/>
      <c r="H1" s="78"/>
      <c r="I1" s="78"/>
    </row>
    <row r="2" spans="1:10">
      <c r="B2" s="502" t="str">
        <f>+EA!C1</f>
        <v>Cuenta Pública Tercer Trimestre 2017</v>
      </c>
      <c r="C2" s="503"/>
      <c r="D2" s="503"/>
      <c r="E2" s="503"/>
      <c r="F2" s="503"/>
      <c r="G2" s="503"/>
      <c r="H2" s="503"/>
      <c r="I2" s="504"/>
    </row>
    <row r="3" spans="1:10">
      <c r="B3" s="505" t="str">
        <f>+EA!C6</f>
        <v>UNIVERSIDAD PEDAGÓGICA DE DURANGO</v>
      </c>
      <c r="C3" s="506"/>
      <c r="D3" s="506"/>
      <c r="E3" s="506"/>
      <c r="F3" s="506"/>
      <c r="G3" s="506"/>
      <c r="H3" s="506"/>
      <c r="I3" s="507"/>
    </row>
    <row r="4" spans="1:10">
      <c r="B4" s="505" t="s">
        <v>240</v>
      </c>
      <c r="C4" s="506"/>
      <c r="D4" s="506"/>
      <c r="E4" s="506"/>
      <c r="F4" s="506"/>
      <c r="G4" s="506"/>
      <c r="H4" s="506"/>
      <c r="I4" s="507"/>
    </row>
    <row r="5" spans="1:10">
      <c r="B5" s="505" t="s">
        <v>304</v>
      </c>
      <c r="C5" s="506"/>
      <c r="D5" s="506"/>
      <c r="E5" s="506"/>
      <c r="F5" s="506"/>
      <c r="G5" s="506"/>
      <c r="H5" s="506"/>
      <c r="I5" s="507"/>
    </row>
    <row r="6" spans="1:10">
      <c r="B6" s="508" t="s">
        <v>460</v>
      </c>
      <c r="C6" s="509"/>
      <c r="D6" s="509"/>
      <c r="E6" s="509"/>
      <c r="F6" s="509"/>
      <c r="G6" s="509"/>
      <c r="H6" s="509"/>
      <c r="I6" s="510"/>
    </row>
    <row r="7" spans="1:10" s="110" customFormat="1">
      <c r="B7" s="78"/>
      <c r="C7" s="78"/>
      <c r="D7" s="78"/>
      <c r="E7" s="78"/>
      <c r="F7" s="78"/>
      <c r="G7" s="78"/>
      <c r="H7" s="78"/>
      <c r="I7" s="78"/>
    </row>
    <row r="8" spans="1:10">
      <c r="B8" s="526" t="s">
        <v>4</v>
      </c>
      <c r="C8" s="526"/>
      <c r="D8" s="525" t="s">
        <v>242</v>
      </c>
      <c r="E8" s="525"/>
      <c r="F8" s="525"/>
      <c r="G8" s="525"/>
      <c r="H8" s="525"/>
      <c r="I8" s="525" t="s">
        <v>243</v>
      </c>
    </row>
    <row r="9" spans="1:10" ht="22.5">
      <c r="B9" s="526"/>
      <c r="C9" s="526"/>
      <c r="D9" s="418" t="s">
        <v>244</v>
      </c>
      <c r="E9" s="418" t="s">
        <v>245</v>
      </c>
      <c r="F9" s="418" t="s">
        <v>217</v>
      </c>
      <c r="G9" s="418" t="s">
        <v>218</v>
      </c>
      <c r="H9" s="418" t="s">
        <v>246</v>
      </c>
      <c r="I9" s="525"/>
    </row>
    <row r="10" spans="1:10">
      <c r="B10" s="526"/>
      <c r="C10" s="526"/>
      <c r="D10" s="418">
        <v>1</v>
      </c>
      <c r="E10" s="418">
        <v>2</v>
      </c>
      <c r="F10" s="418" t="s">
        <v>247</v>
      </c>
      <c r="G10" s="418">
        <v>4</v>
      </c>
      <c r="H10" s="418">
        <v>5</v>
      </c>
      <c r="I10" s="418" t="s">
        <v>248</v>
      </c>
    </row>
    <row r="11" spans="1:10">
      <c r="B11" s="111"/>
      <c r="C11" s="186"/>
      <c r="D11" s="112"/>
      <c r="E11" s="112"/>
      <c r="F11" s="112"/>
      <c r="G11" s="112"/>
      <c r="H11" s="112"/>
      <c r="I11" s="112"/>
    </row>
    <row r="12" spans="1:10">
      <c r="B12" s="113"/>
      <c r="C12" s="114"/>
      <c r="D12" s="374">
        <v>9313769</v>
      </c>
      <c r="E12" s="374">
        <v>829347.83</v>
      </c>
      <c r="F12" s="374">
        <f>+D12+E12</f>
        <v>10143116.83</v>
      </c>
      <c r="G12" s="374">
        <v>10143116.83</v>
      </c>
      <c r="H12" s="374">
        <v>10143116.83</v>
      </c>
      <c r="I12" s="374">
        <f>+F12-G12</f>
        <v>0</v>
      </c>
    </row>
    <row r="13" spans="1:10">
      <c r="B13" s="115"/>
      <c r="C13" s="116"/>
      <c r="D13" s="375"/>
      <c r="E13" s="375"/>
      <c r="F13" s="375"/>
      <c r="G13" s="375"/>
      <c r="H13" s="375"/>
      <c r="I13" s="375"/>
    </row>
    <row r="14" spans="1:10" s="120" customFormat="1">
      <c r="A14" s="117"/>
      <c r="B14" s="118"/>
      <c r="C14" s="119" t="s">
        <v>298</v>
      </c>
      <c r="D14" s="376">
        <f t="shared" ref="D14:I14" si="0">SUM(D12:D12)</f>
        <v>9313769</v>
      </c>
      <c r="E14" s="376">
        <f t="shared" si="0"/>
        <v>829347.83</v>
      </c>
      <c r="F14" s="376">
        <f t="shared" si="0"/>
        <v>10143116.83</v>
      </c>
      <c r="G14" s="376">
        <f t="shared" si="0"/>
        <v>10143116.83</v>
      </c>
      <c r="H14" s="376">
        <f t="shared" si="0"/>
        <v>10143116.83</v>
      </c>
      <c r="I14" s="376">
        <f t="shared" si="0"/>
        <v>0</v>
      </c>
      <c r="J14" s="117"/>
    </row>
    <row r="15" spans="1:10">
      <c r="B15" s="78"/>
      <c r="C15" s="78"/>
      <c r="D15" s="78"/>
      <c r="E15" s="78"/>
      <c r="F15" s="78"/>
      <c r="G15" s="78"/>
      <c r="H15" s="78"/>
      <c r="I15" s="78"/>
    </row>
    <row r="16" spans="1:10">
      <c r="B16" s="78"/>
      <c r="C16" s="78"/>
      <c r="D16" s="78"/>
      <c r="E16" s="78"/>
      <c r="F16" s="78"/>
      <c r="G16" s="78"/>
      <c r="H16" s="78"/>
      <c r="I16" s="78"/>
    </row>
    <row r="17" spans="2:9">
      <c r="B17" s="78"/>
      <c r="C17" s="78"/>
      <c r="D17" s="78"/>
      <c r="E17" s="78"/>
      <c r="F17" s="78"/>
      <c r="G17" s="78"/>
      <c r="H17" s="78"/>
      <c r="I17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50"/>
  <sheetViews>
    <sheetView workbookViewId="0">
      <selection activeCell="B7" sqref="B7"/>
    </sheetView>
  </sheetViews>
  <sheetFormatPr baseColWidth="10" defaultColWidth="11.42578125" defaultRowHeight="15"/>
  <cols>
    <col min="1" max="1" width="1.5703125" style="110" customWidth="1"/>
    <col min="2" max="2" width="4.5703125" style="145" customWidth="1"/>
    <col min="3" max="3" width="60.28515625" style="79" customWidth="1"/>
    <col min="4" max="9" width="12.7109375" style="79" customWidth="1"/>
    <col min="10" max="10" width="3.28515625" style="110" customWidth="1"/>
  </cols>
  <sheetData>
    <row r="1" spans="1:10" s="110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502" t="str">
        <f>+EA!C1</f>
        <v>Cuenta Pública Tercer Trimestre 2017</v>
      </c>
      <c r="C2" s="503"/>
      <c r="D2" s="503"/>
      <c r="E2" s="503"/>
      <c r="F2" s="503"/>
      <c r="G2" s="503"/>
      <c r="H2" s="503"/>
      <c r="I2" s="504"/>
    </row>
    <row r="3" spans="1:10">
      <c r="B3" s="505" t="str">
        <f>+EA!C6</f>
        <v>UNIVERSIDAD PEDAGÓGICA DE DURANGO</v>
      </c>
      <c r="C3" s="506"/>
      <c r="D3" s="506"/>
      <c r="E3" s="506"/>
      <c r="F3" s="506"/>
      <c r="G3" s="506"/>
      <c r="H3" s="506"/>
      <c r="I3" s="507"/>
    </row>
    <row r="4" spans="1:10">
      <c r="B4" s="505" t="s">
        <v>240</v>
      </c>
      <c r="C4" s="506"/>
      <c r="D4" s="506"/>
      <c r="E4" s="506"/>
      <c r="F4" s="506"/>
      <c r="G4" s="506"/>
      <c r="H4" s="506"/>
      <c r="I4" s="507"/>
    </row>
    <row r="5" spans="1:10">
      <c r="B5" s="505" t="s">
        <v>305</v>
      </c>
      <c r="C5" s="506"/>
      <c r="D5" s="506"/>
      <c r="E5" s="506"/>
      <c r="F5" s="506"/>
      <c r="G5" s="506"/>
      <c r="H5" s="506"/>
      <c r="I5" s="507"/>
    </row>
    <row r="6" spans="1:10">
      <c r="B6" s="508" t="s">
        <v>470</v>
      </c>
      <c r="C6" s="509"/>
      <c r="D6" s="509"/>
      <c r="E6" s="509"/>
      <c r="F6" s="509"/>
      <c r="G6" s="509"/>
      <c r="H6" s="509"/>
      <c r="I6" s="510"/>
    </row>
    <row r="7" spans="1:10" s="110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526" t="s">
        <v>4</v>
      </c>
      <c r="C8" s="526"/>
      <c r="D8" s="525" t="s">
        <v>242</v>
      </c>
      <c r="E8" s="525"/>
      <c r="F8" s="525"/>
      <c r="G8" s="525"/>
      <c r="H8" s="525"/>
      <c r="I8" s="525" t="s">
        <v>243</v>
      </c>
    </row>
    <row r="9" spans="1:10" ht="22.5">
      <c r="B9" s="526"/>
      <c r="C9" s="526"/>
      <c r="D9" s="418" t="s">
        <v>244</v>
      </c>
      <c r="E9" s="418" t="s">
        <v>245</v>
      </c>
      <c r="F9" s="418" t="s">
        <v>217</v>
      </c>
      <c r="G9" s="418" t="s">
        <v>218</v>
      </c>
      <c r="H9" s="418" t="s">
        <v>246</v>
      </c>
      <c r="I9" s="525"/>
    </row>
    <row r="10" spans="1:10">
      <c r="B10" s="526"/>
      <c r="C10" s="526"/>
      <c r="D10" s="418">
        <v>1</v>
      </c>
      <c r="E10" s="418">
        <v>2</v>
      </c>
      <c r="F10" s="418" t="s">
        <v>247</v>
      </c>
      <c r="G10" s="418">
        <v>4</v>
      </c>
      <c r="H10" s="418">
        <v>5</v>
      </c>
      <c r="I10" s="418" t="s">
        <v>248</v>
      </c>
    </row>
    <row r="11" spans="1:10" ht="3" customHeight="1">
      <c r="B11" s="134"/>
      <c r="C11" s="122"/>
      <c r="D11" s="123"/>
      <c r="E11" s="123"/>
      <c r="F11" s="123"/>
      <c r="G11" s="123"/>
      <c r="H11" s="123"/>
      <c r="I11" s="123"/>
    </row>
    <row r="12" spans="1:10" s="136" customFormat="1">
      <c r="A12" s="135"/>
      <c r="B12" s="533" t="s">
        <v>306</v>
      </c>
      <c r="C12" s="534"/>
      <c r="D12" s="382">
        <f>SUM(D13:D20)</f>
        <v>0</v>
      </c>
      <c r="E12" s="382">
        <f>SUM(E13:E20)</f>
        <v>0</v>
      </c>
      <c r="F12" s="382">
        <f t="shared" ref="F12:I12" si="0">SUM(F13:F20)</f>
        <v>0</v>
      </c>
      <c r="G12" s="382">
        <f>SUM(G13:G20)</f>
        <v>0</v>
      </c>
      <c r="H12" s="382">
        <f>SUM(H13:H20)</f>
        <v>0</v>
      </c>
      <c r="I12" s="382">
        <f t="shared" si="0"/>
        <v>0</v>
      </c>
      <c r="J12" s="135"/>
    </row>
    <row r="13" spans="1:10" s="136" customFormat="1">
      <c r="A13" s="135"/>
      <c r="B13" s="137"/>
      <c r="C13" s="138" t="s">
        <v>307</v>
      </c>
      <c r="D13" s="374">
        <v>0</v>
      </c>
      <c r="E13" s="374">
        <v>0</v>
      </c>
      <c r="F13" s="374">
        <f>+D13+E13</f>
        <v>0</v>
      </c>
      <c r="G13" s="374">
        <v>0</v>
      </c>
      <c r="H13" s="374">
        <v>0</v>
      </c>
      <c r="I13" s="374">
        <f>+F13-G13</f>
        <v>0</v>
      </c>
      <c r="J13" s="135"/>
    </row>
    <row r="14" spans="1:10" s="136" customFormat="1">
      <c r="A14" s="135"/>
      <c r="B14" s="137"/>
      <c r="C14" s="138" t="s">
        <v>308</v>
      </c>
      <c r="D14" s="374">
        <v>0</v>
      </c>
      <c r="E14" s="374">
        <v>0</v>
      </c>
      <c r="F14" s="374">
        <f t="shared" ref="F14:F20" si="1">+D14+E14</f>
        <v>0</v>
      </c>
      <c r="G14" s="374">
        <v>0</v>
      </c>
      <c r="H14" s="374">
        <v>0</v>
      </c>
      <c r="I14" s="374">
        <f t="shared" ref="I14:I20" si="2">+F14-G14</f>
        <v>0</v>
      </c>
      <c r="J14" s="135"/>
    </row>
    <row r="15" spans="1:10" s="136" customFormat="1">
      <c r="A15" s="135"/>
      <c r="B15" s="137"/>
      <c r="C15" s="138" t="s">
        <v>309</v>
      </c>
      <c r="D15" s="374">
        <v>0</v>
      </c>
      <c r="E15" s="374">
        <v>0</v>
      </c>
      <c r="F15" s="374">
        <f t="shared" si="1"/>
        <v>0</v>
      </c>
      <c r="G15" s="374">
        <v>0</v>
      </c>
      <c r="H15" s="374">
        <v>0</v>
      </c>
      <c r="I15" s="374">
        <f t="shared" si="2"/>
        <v>0</v>
      </c>
      <c r="J15" s="135"/>
    </row>
    <row r="16" spans="1:10" s="136" customFormat="1">
      <c r="A16" s="135"/>
      <c r="B16" s="137"/>
      <c r="C16" s="138" t="s">
        <v>310</v>
      </c>
      <c r="D16" s="374">
        <v>0</v>
      </c>
      <c r="E16" s="374">
        <v>0</v>
      </c>
      <c r="F16" s="374">
        <f t="shared" si="1"/>
        <v>0</v>
      </c>
      <c r="G16" s="374">
        <v>0</v>
      </c>
      <c r="H16" s="374">
        <v>0</v>
      </c>
      <c r="I16" s="374">
        <f t="shared" si="2"/>
        <v>0</v>
      </c>
      <c r="J16" s="135"/>
    </row>
    <row r="17" spans="1:10" s="136" customFormat="1">
      <c r="A17" s="135"/>
      <c r="B17" s="137"/>
      <c r="C17" s="138" t="s">
        <v>311</v>
      </c>
      <c r="D17" s="374">
        <v>0</v>
      </c>
      <c r="E17" s="374">
        <v>0</v>
      </c>
      <c r="F17" s="374">
        <f t="shared" si="1"/>
        <v>0</v>
      </c>
      <c r="G17" s="374">
        <v>0</v>
      </c>
      <c r="H17" s="374">
        <v>0</v>
      </c>
      <c r="I17" s="374">
        <f t="shared" si="2"/>
        <v>0</v>
      </c>
      <c r="J17" s="135"/>
    </row>
    <row r="18" spans="1:10" s="136" customFormat="1">
      <c r="A18" s="135"/>
      <c r="B18" s="137"/>
      <c r="C18" s="138" t="s">
        <v>312</v>
      </c>
      <c r="D18" s="374">
        <v>0</v>
      </c>
      <c r="E18" s="374">
        <v>0</v>
      </c>
      <c r="F18" s="374">
        <f t="shared" si="1"/>
        <v>0</v>
      </c>
      <c r="G18" s="374">
        <v>0</v>
      </c>
      <c r="H18" s="374">
        <v>0</v>
      </c>
      <c r="I18" s="374">
        <f t="shared" si="2"/>
        <v>0</v>
      </c>
      <c r="J18" s="135"/>
    </row>
    <row r="19" spans="1:10" s="136" customFormat="1">
      <c r="A19" s="135"/>
      <c r="B19" s="137"/>
      <c r="C19" s="138" t="s">
        <v>313</v>
      </c>
      <c r="D19" s="374">
        <v>0</v>
      </c>
      <c r="E19" s="374">
        <v>0</v>
      </c>
      <c r="F19" s="374">
        <f t="shared" si="1"/>
        <v>0</v>
      </c>
      <c r="G19" s="374">
        <v>0</v>
      </c>
      <c r="H19" s="374">
        <v>0</v>
      </c>
      <c r="I19" s="374">
        <f t="shared" si="2"/>
        <v>0</v>
      </c>
      <c r="J19" s="135"/>
    </row>
    <row r="20" spans="1:10" s="136" customFormat="1">
      <c r="A20" s="135"/>
      <c r="B20" s="137"/>
      <c r="C20" s="138" t="s">
        <v>273</v>
      </c>
      <c r="D20" s="374">
        <v>0</v>
      </c>
      <c r="E20" s="374">
        <v>0</v>
      </c>
      <c r="F20" s="374">
        <f t="shared" si="1"/>
        <v>0</v>
      </c>
      <c r="G20" s="374">
        <v>0</v>
      </c>
      <c r="H20" s="374">
        <v>0</v>
      </c>
      <c r="I20" s="374">
        <f t="shared" si="2"/>
        <v>0</v>
      </c>
      <c r="J20" s="135"/>
    </row>
    <row r="21" spans="1:10" s="136" customFormat="1" ht="4.5" customHeight="1">
      <c r="A21" s="135"/>
      <c r="B21" s="137"/>
      <c r="C21" s="138"/>
      <c r="D21" s="374"/>
      <c r="E21" s="374"/>
      <c r="F21" s="374"/>
      <c r="G21" s="374"/>
      <c r="H21" s="374"/>
      <c r="I21" s="374"/>
      <c r="J21" s="135"/>
    </row>
    <row r="22" spans="1:10" s="140" customFormat="1">
      <c r="A22" s="139"/>
      <c r="B22" s="533" t="s">
        <v>314</v>
      </c>
      <c r="C22" s="534"/>
      <c r="D22" s="382">
        <f>SUM(D23:D29)</f>
        <v>9313769</v>
      </c>
      <c r="E22" s="382">
        <f>SUM(E23:E29)</f>
        <v>829347.83</v>
      </c>
      <c r="F22" s="382">
        <f>+D22+E22</f>
        <v>10143116.83</v>
      </c>
      <c r="G22" s="382">
        <f>SUM(G23:G29)</f>
        <v>10143116.83</v>
      </c>
      <c r="H22" s="382">
        <f>SUM(H23:H29)</f>
        <v>10143116.83</v>
      </c>
      <c r="I22" s="382">
        <f>+F22-G22</f>
        <v>0</v>
      </c>
      <c r="J22" s="139"/>
    </row>
    <row r="23" spans="1:10" s="136" customFormat="1">
      <c r="A23" s="135"/>
      <c r="B23" s="137"/>
      <c r="C23" s="138" t="s">
        <v>315</v>
      </c>
      <c r="D23" s="383">
        <v>0</v>
      </c>
      <c r="E23" s="383">
        <v>0</v>
      </c>
      <c r="F23" s="383">
        <f t="shared" ref="F23:F29" si="3">+D23+E23</f>
        <v>0</v>
      </c>
      <c r="G23" s="383">
        <v>0</v>
      </c>
      <c r="H23" s="383">
        <v>0</v>
      </c>
      <c r="I23" s="383">
        <f t="shared" ref="I23:I29" si="4">+F23-G23</f>
        <v>0</v>
      </c>
      <c r="J23" s="135"/>
    </row>
    <row r="24" spans="1:10" s="136" customFormat="1">
      <c r="A24" s="135"/>
      <c r="B24" s="137"/>
      <c r="C24" s="138" t="s">
        <v>316</v>
      </c>
      <c r="D24" s="383">
        <v>0</v>
      </c>
      <c r="E24" s="383">
        <v>0</v>
      </c>
      <c r="F24" s="383">
        <f t="shared" si="3"/>
        <v>0</v>
      </c>
      <c r="G24" s="383">
        <v>0</v>
      </c>
      <c r="H24" s="383">
        <v>0</v>
      </c>
      <c r="I24" s="383">
        <f t="shared" si="4"/>
        <v>0</v>
      </c>
      <c r="J24" s="135"/>
    </row>
    <row r="25" spans="1:10" s="136" customFormat="1">
      <c r="A25" s="135"/>
      <c r="B25" s="137"/>
      <c r="C25" s="138" t="s">
        <v>317</v>
      </c>
      <c r="D25" s="383">
        <v>0</v>
      </c>
      <c r="E25" s="383">
        <v>0</v>
      </c>
      <c r="F25" s="383">
        <f t="shared" si="3"/>
        <v>0</v>
      </c>
      <c r="G25" s="383">
        <v>0</v>
      </c>
      <c r="H25" s="383">
        <v>0</v>
      </c>
      <c r="I25" s="383">
        <f t="shared" si="4"/>
        <v>0</v>
      </c>
      <c r="J25" s="135"/>
    </row>
    <row r="26" spans="1:10" s="136" customFormat="1">
      <c r="A26" s="135"/>
      <c r="B26" s="137"/>
      <c r="C26" s="138" t="s">
        <v>318</v>
      </c>
      <c r="D26" s="383">
        <v>0</v>
      </c>
      <c r="E26" s="383">
        <v>0</v>
      </c>
      <c r="F26" s="383">
        <f t="shared" si="3"/>
        <v>0</v>
      </c>
      <c r="G26" s="383">
        <v>0</v>
      </c>
      <c r="H26" s="383">
        <v>0</v>
      </c>
      <c r="I26" s="383">
        <f t="shared" si="4"/>
        <v>0</v>
      </c>
      <c r="J26" s="135"/>
    </row>
    <row r="27" spans="1:10" s="136" customFormat="1">
      <c r="A27" s="135"/>
      <c r="B27" s="137"/>
      <c r="C27" s="138" t="s">
        <v>319</v>
      </c>
      <c r="D27" s="383">
        <v>9313769</v>
      </c>
      <c r="E27" s="383">
        <v>829347.83</v>
      </c>
      <c r="F27" s="383">
        <f t="shared" si="3"/>
        <v>10143116.83</v>
      </c>
      <c r="G27" s="383">
        <v>10143116.83</v>
      </c>
      <c r="H27" s="383">
        <v>10143116.83</v>
      </c>
      <c r="I27" s="383">
        <f t="shared" si="4"/>
        <v>0</v>
      </c>
      <c r="J27" s="135"/>
    </row>
    <row r="28" spans="1:10" s="136" customFormat="1">
      <c r="A28" s="135"/>
      <c r="B28" s="137"/>
      <c r="C28" s="138" t="s">
        <v>320</v>
      </c>
      <c r="D28" s="383">
        <v>0</v>
      </c>
      <c r="E28" s="383">
        <v>0</v>
      </c>
      <c r="F28" s="383">
        <f t="shared" si="3"/>
        <v>0</v>
      </c>
      <c r="G28" s="383">
        <v>0</v>
      </c>
      <c r="H28" s="383">
        <v>0</v>
      </c>
      <c r="I28" s="383">
        <f t="shared" si="4"/>
        <v>0</v>
      </c>
      <c r="J28" s="135"/>
    </row>
    <row r="29" spans="1:10" s="136" customFormat="1">
      <c r="A29" s="135"/>
      <c r="B29" s="137"/>
      <c r="C29" s="138" t="s">
        <v>321</v>
      </c>
      <c r="D29" s="383">
        <v>0</v>
      </c>
      <c r="E29" s="383">
        <v>0</v>
      </c>
      <c r="F29" s="383">
        <f t="shared" si="3"/>
        <v>0</v>
      </c>
      <c r="G29" s="383">
        <v>0</v>
      </c>
      <c r="H29" s="383">
        <v>0</v>
      </c>
      <c r="I29" s="383">
        <f t="shared" si="4"/>
        <v>0</v>
      </c>
      <c r="J29" s="135"/>
    </row>
    <row r="30" spans="1:10" s="136" customFormat="1" ht="4.5" customHeight="1">
      <c r="A30" s="135"/>
      <c r="B30" s="137"/>
      <c r="C30" s="138"/>
      <c r="D30" s="383"/>
      <c r="E30" s="383"/>
      <c r="F30" s="383"/>
      <c r="G30" s="383"/>
      <c r="H30" s="383"/>
      <c r="I30" s="383"/>
      <c r="J30" s="135"/>
    </row>
    <row r="31" spans="1:10" s="140" customFormat="1">
      <c r="A31" s="139"/>
      <c r="B31" s="533" t="s">
        <v>322</v>
      </c>
      <c r="C31" s="534"/>
      <c r="D31" s="384">
        <f>SUM(D32:D40)</f>
        <v>0</v>
      </c>
      <c r="E31" s="384">
        <f>SUM(E32:E40)</f>
        <v>0</v>
      </c>
      <c r="F31" s="384">
        <f>+D31+E31</f>
        <v>0</v>
      </c>
      <c r="G31" s="384">
        <f>SUM(G32:G40)</f>
        <v>0</v>
      </c>
      <c r="H31" s="384">
        <f>SUM(H32:H40)</f>
        <v>0</v>
      </c>
      <c r="I31" s="384">
        <f>+F31-G31</f>
        <v>0</v>
      </c>
      <c r="J31" s="139"/>
    </row>
    <row r="32" spans="1:10" s="136" customFormat="1">
      <c r="A32" s="135"/>
      <c r="B32" s="137"/>
      <c r="C32" s="138" t="s">
        <v>323</v>
      </c>
      <c r="D32" s="383">
        <v>0</v>
      </c>
      <c r="E32" s="383">
        <v>0</v>
      </c>
      <c r="F32" s="383">
        <f t="shared" ref="F32:F40" si="5">+D32+E32</f>
        <v>0</v>
      </c>
      <c r="G32" s="383">
        <v>0</v>
      </c>
      <c r="H32" s="383">
        <v>0</v>
      </c>
      <c r="I32" s="383">
        <f t="shared" ref="I32:I40" si="6">+F32-G32</f>
        <v>0</v>
      </c>
      <c r="J32" s="135"/>
    </row>
    <row r="33" spans="1:10" s="136" customFormat="1">
      <c r="A33" s="135"/>
      <c r="B33" s="137"/>
      <c r="C33" s="138" t="s">
        <v>324</v>
      </c>
      <c r="D33" s="383">
        <v>0</v>
      </c>
      <c r="E33" s="383">
        <v>0</v>
      </c>
      <c r="F33" s="383">
        <f t="shared" si="5"/>
        <v>0</v>
      </c>
      <c r="G33" s="383">
        <v>0</v>
      </c>
      <c r="H33" s="383">
        <v>0</v>
      </c>
      <c r="I33" s="383">
        <f t="shared" si="6"/>
        <v>0</v>
      </c>
      <c r="J33" s="135"/>
    </row>
    <row r="34" spans="1:10" s="136" customFormat="1">
      <c r="A34" s="135"/>
      <c r="B34" s="137"/>
      <c r="C34" s="138" t="s">
        <v>325</v>
      </c>
      <c r="D34" s="383">
        <v>0</v>
      </c>
      <c r="E34" s="383">
        <v>0</v>
      </c>
      <c r="F34" s="383">
        <f t="shared" si="5"/>
        <v>0</v>
      </c>
      <c r="G34" s="383">
        <v>0</v>
      </c>
      <c r="H34" s="383">
        <v>0</v>
      </c>
      <c r="I34" s="383">
        <f t="shared" si="6"/>
        <v>0</v>
      </c>
      <c r="J34" s="135"/>
    </row>
    <row r="35" spans="1:10" s="136" customFormat="1">
      <c r="A35" s="135"/>
      <c r="B35" s="137"/>
      <c r="C35" s="138" t="s">
        <v>326</v>
      </c>
      <c r="D35" s="383">
        <v>0</v>
      </c>
      <c r="E35" s="383">
        <v>0</v>
      </c>
      <c r="F35" s="383">
        <f t="shared" si="5"/>
        <v>0</v>
      </c>
      <c r="G35" s="383">
        <v>0</v>
      </c>
      <c r="H35" s="383">
        <v>0</v>
      </c>
      <c r="I35" s="383">
        <f t="shared" si="6"/>
        <v>0</v>
      </c>
      <c r="J35" s="135"/>
    </row>
    <row r="36" spans="1:10" s="136" customFormat="1">
      <c r="A36" s="135"/>
      <c r="B36" s="137"/>
      <c r="C36" s="138" t="s">
        <v>327</v>
      </c>
      <c r="D36" s="383">
        <v>0</v>
      </c>
      <c r="E36" s="383">
        <v>0</v>
      </c>
      <c r="F36" s="383">
        <f t="shared" si="5"/>
        <v>0</v>
      </c>
      <c r="G36" s="383">
        <v>0</v>
      </c>
      <c r="H36" s="383">
        <v>0</v>
      </c>
      <c r="I36" s="383">
        <f t="shared" si="6"/>
        <v>0</v>
      </c>
      <c r="J36" s="135"/>
    </row>
    <row r="37" spans="1:10" s="136" customFormat="1">
      <c r="A37" s="135"/>
      <c r="B37" s="137"/>
      <c r="C37" s="138" t="s">
        <v>328</v>
      </c>
      <c r="D37" s="383">
        <v>0</v>
      </c>
      <c r="E37" s="383">
        <v>0</v>
      </c>
      <c r="F37" s="383">
        <f t="shared" si="5"/>
        <v>0</v>
      </c>
      <c r="G37" s="383">
        <v>0</v>
      </c>
      <c r="H37" s="383">
        <v>0</v>
      </c>
      <c r="I37" s="383">
        <f t="shared" si="6"/>
        <v>0</v>
      </c>
      <c r="J37" s="135"/>
    </row>
    <row r="38" spans="1:10" s="136" customFormat="1">
      <c r="A38" s="135"/>
      <c r="B38" s="137"/>
      <c r="C38" s="138" t="s">
        <v>329</v>
      </c>
      <c r="D38" s="383">
        <v>0</v>
      </c>
      <c r="E38" s="383">
        <v>0</v>
      </c>
      <c r="F38" s="383">
        <f t="shared" si="5"/>
        <v>0</v>
      </c>
      <c r="G38" s="383">
        <v>0</v>
      </c>
      <c r="H38" s="383">
        <v>0</v>
      </c>
      <c r="I38" s="383">
        <f t="shared" si="6"/>
        <v>0</v>
      </c>
      <c r="J38" s="135"/>
    </row>
    <row r="39" spans="1:10" s="136" customFormat="1">
      <c r="A39" s="135"/>
      <c r="B39" s="137"/>
      <c r="C39" s="138" t="s">
        <v>330</v>
      </c>
      <c r="D39" s="383">
        <v>0</v>
      </c>
      <c r="E39" s="383">
        <v>0</v>
      </c>
      <c r="F39" s="383">
        <f t="shared" si="5"/>
        <v>0</v>
      </c>
      <c r="G39" s="383">
        <v>0</v>
      </c>
      <c r="H39" s="383">
        <v>0</v>
      </c>
      <c r="I39" s="383">
        <f t="shared" si="6"/>
        <v>0</v>
      </c>
      <c r="J39" s="135"/>
    </row>
    <row r="40" spans="1:10" s="136" customFormat="1">
      <c r="A40" s="135"/>
      <c r="B40" s="137"/>
      <c r="C40" s="138" t="s">
        <v>331</v>
      </c>
      <c r="D40" s="383">
        <v>0</v>
      </c>
      <c r="E40" s="383">
        <v>0</v>
      </c>
      <c r="F40" s="383">
        <f t="shared" si="5"/>
        <v>0</v>
      </c>
      <c r="G40" s="383">
        <v>0</v>
      </c>
      <c r="H40" s="383">
        <v>0</v>
      </c>
      <c r="I40" s="383">
        <f t="shared" si="6"/>
        <v>0</v>
      </c>
      <c r="J40" s="135"/>
    </row>
    <row r="41" spans="1:10" s="136" customFormat="1">
      <c r="A41" s="135"/>
      <c r="B41" s="137"/>
      <c r="C41" s="138"/>
      <c r="D41" s="383"/>
      <c r="E41" s="383"/>
      <c r="F41" s="383"/>
      <c r="G41" s="383"/>
      <c r="H41" s="383"/>
      <c r="I41" s="383"/>
      <c r="J41" s="135"/>
    </row>
    <row r="42" spans="1:10" s="140" customFormat="1">
      <c r="A42" s="139"/>
      <c r="B42" s="533" t="s">
        <v>332</v>
      </c>
      <c r="C42" s="534"/>
      <c r="D42" s="384">
        <f>SUM(D43:D46)</f>
        <v>0</v>
      </c>
      <c r="E42" s="384">
        <f>SUM(E43:E46)</f>
        <v>0</v>
      </c>
      <c r="F42" s="384">
        <f>+D42+E42</f>
        <v>0</v>
      </c>
      <c r="G42" s="384">
        <f>SUM(G43:G46)</f>
        <v>0</v>
      </c>
      <c r="H42" s="384">
        <f>SUM(H43:H46)</f>
        <v>0</v>
      </c>
      <c r="I42" s="384">
        <f>+F42-G42</f>
        <v>0</v>
      </c>
      <c r="J42" s="139"/>
    </row>
    <row r="43" spans="1:10" s="136" customFormat="1">
      <c r="A43" s="135"/>
      <c r="B43" s="137"/>
      <c r="C43" s="138" t="s">
        <v>333</v>
      </c>
      <c r="D43" s="383">
        <v>0</v>
      </c>
      <c r="E43" s="383">
        <v>0</v>
      </c>
      <c r="F43" s="383">
        <f t="shared" ref="F43:F46" si="7">+D43+E43</f>
        <v>0</v>
      </c>
      <c r="G43" s="383">
        <v>0</v>
      </c>
      <c r="H43" s="383">
        <v>0</v>
      </c>
      <c r="I43" s="383">
        <f t="shared" ref="I43:I46" si="8">+F43-G43</f>
        <v>0</v>
      </c>
      <c r="J43" s="135"/>
    </row>
    <row r="44" spans="1:10" s="136" customFormat="1" ht="22.5">
      <c r="A44" s="135"/>
      <c r="B44" s="137"/>
      <c r="C44" s="138" t="s">
        <v>334</v>
      </c>
      <c r="D44" s="383">
        <v>0</v>
      </c>
      <c r="E44" s="383">
        <v>0</v>
      </c>
      <c r="F44" s="383">
        <f t="shared" si="7"/>
        <v>0</v>
      </c>
      <c r="G44" s="383">
        <v>0</v>
      </c>
      <c r="H44" s="383">
        <v>0</v>
      </c>
      <c r="I44" s="383">
        <f t="shared" si="8"/>
        <v>0</v>
      </c>
      <c r="J44" s="135"/>
    </row>
    <row r="45" spans="1:10" s="136" customFormat="1">
      <c r="A45" s="135"/>
      <c r="B45" s="137"/>
      <c r="C45" s="138" t="s">
        <v>335</v>
      </c>
      <c r="D45" s="383">
        <v>0</v>
      </c>
      <c r="E45" s="383">
        <v>0</v>
      </c>
      <c r="F45" s="383">
        <f t="shared" si="7"/>
        <v>0</v>
      </c>
      <c r="G45" s="383">
        <v>0</v>
      </c>
      <c r="H45" s="383">
        <v>0</v>
      </c>
      <c r="I45" s="383">
        <f t="shared" si="8"/>
        <v>0</v>
      </c>
      <c r="J45" s="135"/>
    </row>
    <row r="46" spans="1:10" s="136" customFormat="1">
      <c r="A46" s="135"/>
      <c r="B46" s="137"/>
      <c r="C46" s="138" t="s">
        <v>336</v>
      </c>
      <c r="D46" s="383">
        <v>0</v>
      </c>
      <c r="E46" s="383">
        <v>0</v>
      </c>
      <c r="F46" s="383">
        <f t="shared" si="7"/>
        <v>0</v>
      </c>
      <c r="G46" s="383">
        <v>0</v>
      </c>
      <c r="H46" s="383">
        <v>0</v>
      </c>
      <c r="I46" s="383">
        <f t="shared" si="8"/>
        <v>0</v>
      </c>
      <c r="J46" s="135"/>
    </row>
    <row r="47" spans="1:10" s="136" customFormat="1">
      <c r="A47" s="135"/>
      <c r="B47" s="141"/>
      <c r="C47" s="142"/>
      <c r="D47" s="385"/>
      <c r="E47" s="385"/>
      <c r="F47" s="385"/>
      <c r="G47" s="385"/>
      <c r="H47" s="385"/>
      <c r="I47" s="385"/>
      <c r="J47" s="135"/>
    </row>
    <row r="48" spans="1:10" s="140" customFormat="1" ht="24" customHeight="1">
      <c r="A48" s="139"/>
      <c r="B48" s="143"/>
      <c r="C48" s="144" t="s">
        <v>298</v>
      </c>
      <c r="D48" s="386">
        <f>+D12+D22+D31+D42</f>
        <v>9313769</v>
      </c>
      <c r="E48" s="386">
        <f>+E12+E22+E31+E42</f>
        <v>829347.83</v>
      </c>
      <c r="F48" s="386">
        <f t="shared" ref="F48:I48" si="9">+F12+F22+F31+F42</f>
        <v>10143116.83</v>
      </c>
      <c r="G48" s="386">
        <f>+G12+G22+G31+G42</f>
        <v>10143116.83</v>
      </c>
      <c r="H48" s="386">
        <f>+H12+H22+H31+H42</f>
        <v>10143116.83</v>
      </c>
      <c r="I48" s="386">
        <f t="shared" si="9"/>
        <v>0</v>
      </c>
      <c r="J48" s="139"/>
    </row>
    <row r="50" spans="4:9" ht="15.75">
      <c r="D50" s="146" t="str">
        <f>IF(D48=P.Egr.Admva.!D14," ","ERROR")</f>
        <v xml:space="preserve"> </v>
      </c>
      <c r="E50" s="146" t="str">
        <f>IF(E48=P.Egr.Admva.!E14," ","ERROR")</f>
        <v xml:space="preserve"> </v>
      </c>
      <c r="F50" s="146" t="str">
        <f>IF(F48=P.Egr.Admva.!F14," ","ERROR")</f>
        <v xml:space="preserve"> </v>
      </c>
      <c r="G50" s="146" t="str">
        <f>IF(G48=P.Egr.Admva.!G14," ","ERROR")</f>
        <v xml:space="preserve"> </v>
      </c>
      <c r="H50" s="146" t="str">
        <f>IF(H48=P.Egr.Admva.!H14," ","ERROR")</f>
        <v xml:space="preserve"> </v>
      </c>
      <c r="I50" s="146" t="str">
        <f>IF(I48=P.Egr.Admva.!I14,"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5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43"/>
  <sheetViews>
    <sheetView topLeftCell="A3" workbookViewId="0">
      <selection activeCell="B5" sqref="B5:J5"/>
    </sheetView>
  </sheetViews>
  <sheetFormatPr baseColWidth="10" defaultColWidth="11.42578125" defaultRowHeight="15"/>
  <cols>
    <col min="1" max="1" width="2.140625" style="110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0" customWidth="1"/>
  </cols>
  <sheetData>
    <row r="1" spans="1:11" s="110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1:11">
      <c r="B2" s="502" t="str">
        <f>+EA!C1</f>
        <v>Cuenta Pública Tercer Trimestre 2017</v>
      </c>
      <c r="C2" s="503"/>
      <c r="D2" s="503"/>
      <c r="E2" s="503"/>
      <c r="F2" s="503"/>
      <c r="G2" s="503"/>
      <c r="H2" s="503"/>
      <c r="I2" s="503"/>
      <c r="J2" s="504"/>
    </row>
    <row r="3" spans="1:11">
      <c r="B3" s="502" t="str">
        <f>+EA!C6</f>
        <v>UNIVERSIDAD PEDAGÓGICA DE DURANGO</v>
      </c>
      <c r="C3" s="503"/>
      <c r="D3" s="503"/>
      <c r="E3" s="503"/>
      <c r="F3" s="503"/>
      <c r="G3" s="503"/>
      <c r="H3" s="503"/>
      <c r="I3" s="503"/>
      <c r="J3" s="504"/>
    </row>
    <row r="4" spans="1:11">
      <c r="B4" s="505" t="s">
        <v>337</v>
      </c>
      <c r="C4" s="506"/>
      <c r="D4" s="506"/>
      <c r="E4" s="506"/>
      <c r="F4" s="506"/>
      <c r="G4" s="506"/>
      <c r="H4" s="506"/>
      <c r="I4" s="506"/>
      <c r="J4" s="507"/>
    </row>
    <row r="5" spans="1:11">
      <c r="B5" s="508" t="s">
        <v>470</v>
      </c>
      <c r="C5" s="509"/>
      <c r="D5" s="509"/>
      <c r="E5" s="509"/>
      <c r="F5" s="509"/>
      <c r="G5" s="509"/>
      <c r="H5" s="509"/>
      <c r="I5" s="509"/>
      <c r="J5" s="510"/>
    </row>
    <row r="6" spans="1:11" s="110" customFormat="1" ht="2.25" customHeight="1">
      <c r="B6" s="214"/>
      <c r="C6" s="214"/>
      <c r="D6" s="214"/>
      <c r="E6" s="214"/>
      <c r="F6" s="214"/>
      <c r="G6" s="214"/>
      <c r="H6" s="214"/>
      <c r="I6" s="214"/>
      <c r="J6" s="214"/>
    </row>
    <row r="7" spans="1:11">
      <c r="B7" s="527" t="s">
        <v>4</v>
      </c>
      <c r="C7" s="537"/>
      <c r="D7" s="528"/>
      <c r="E7" s="525" t="s">
        <v>300</v>
      </c>
      <c r="F7" s="525"/>
      <c r="G7" s="525"/>
      <c r="H7" s="525"/>
      <c r="I7" s="525"/>
      <c r="J7" s="525" t="s">
        <v>243</v>
      </c>
    </row>
    <row r="8" spans="1:11" ht="22.5">
      <c r="B8" s="529"/>
      <c r="C8" s="538"/>
      <c r="D8" s="530"/>
      <c r="E8" s="418" t="s">
        <v>244</v>
      </c>
      <c r="F8" s="418" t="s">
        <v>245</v>
      </c>
      <c r="G8" s="418" t="s">
        <v>217</v>
      </c>
      <c r="H8" s="418" t="s">
        <v>218</v>
      </c>
      <c r="I8" s="418" t="s">
        <v>246</v>
      </c>
      <c r="J8" s="525"/>
    </row>
    <row r="9" spans="1:11" ht="15.75" customHeight="1">
      <c r="B9" s="531"/>
      <c r="C9" s="539"/>
      <c r="D9" s="532"/>
      <c r="E9" s="418">
        <v>1</v>
      </c>
      <c r="F9" s="418">
        <v>2</v>
      </c>
      <c r="G9" s="418" t="s">
        <v>247</v>
      </c>
      <c r="H9" s="418">
        <v>4</v>
      </c>
      <c r="I9" s="418">
        <v>5</v>
      </c>
      <c r="J9" s="418" t="s">
        <v>248</v>
      </c>
    </row>
    <row r="10" spans="1:11" ht="15" customHeight="1">
      <c r="B10" s="540" t="s">
        <v>338</v>
      </c>
      <c r="C10" s="541"/>
      <c r="D10" s="542"/>
      <c r="E10" s="155"/>
      <c r="F10" s="127"/>
      <c r="G10" s="127"/>
      <c r="H10" s="127"/>
      <c r="I10" s="127"/>
      <c r="J10" s="127"/>
    </row>
    <row r="11" spans="1:11" s="120" customFormat="1">
      <c r="A11" s="117"/>
      <c r="B11" s="124"/>
      <c r="C11" s="535" t="s">
        <v>339</v>
      </c>
      <c r="D11" s="536"/>
      <c r="E11" s="392">
        <f>+E12+E13</f>
        <v>0</v>
      </c>
      <c r="F11" s="392">
        <f>+F12+F13</f>
        <v>0</v>
      </c>
      <c r="G11" s="392">
        <f>+E11+F11</f>
        <v>0</v>
      </c>
      <c r="H11" s="392">
        <f>+H12+H13</f>
        <v>0</v>
      </c>
      <c r="I11" s="392">
        <f>+I12+I13</f>
        <v>0</v>
      </c>
      <c r="J11" s="392">
        <f>+G11-H11</f>
        <v>0</v>
      </c>
      <c r="K11" s="117"/>
    </row>
    <row r="12" spans="1:11">
      <c r="B12" s="111"/>
      <c r="C12" s="151"/>
      <c r="D12" s="186" t="s">
        <v>340</v>
      </c>
      <c r="E12" s="390">
        <v>0</v>
      </c>
      <c r="F12" s="390">
        <v>0</v>
      </c>
      <c r="G12" s="390">
        <f t="shared" ref="G12:G39" si="0">+E12+F12</f>
        <v>0</v>
      </c>
      <c r="H12" s="390">
        <v>0</v>
      </c>
      <c r="I12" s="390">
        <v>0</v>
      </c>
      <c r="J12" s="390">
        <f t="shared" ref="J12:J39" si="1">+G12-H12</f>
        <v>0</v>
      </c>
    </row>
    <row r="13" spans="1:11">
      <c r="B13" s="111"/>
      <c r="C13" s="151"/>
      <c r="D13" s="186" t="s">
        <v>341</v>
      </c>
      <c r="E13" s="390">
        <v>0</v>
      </c>
      <c r="F13" s="390">
        <v>0</v>
      </c>
      <c r="G13" s="390">
        <f t="shared" si="0"/>
        <v>0</v>
      </c>
      <c r="H13" s="390">
        <v>0</v>
      </c>
      <c r="I13" s="390">
        <v>0</v>
      </c>
      <c r="J13" s="390">
        <f t="shared" si="1"/>
        <v>0</v>
      </c>
    </row>
    <row r="14" spans="1:11" s="120" customFormat="1">
      <c r="A14" s="117"/>
      <c r="B14" s="124"/>
      <c r="C14" s="535" t="s">
        <v>342</v>
      </c>
      <c r="D14" s="536"/>
      <c r="E14" s="392">
        <f>SUM(E15:E22)</f>
        <v>9313769</v>
      </c>
      <c r="F14" s="392">
        <f>SUM(F15:F22)</f>
        <v>829347.83</v>
      </c>
      <c r="G14" s="392">
        <f t="shared" si="0"/>
        <v>10143116.83</v>
      </c>
      <c r="H14" s="392">
        <f>SUM(H15:H22)</f>
        <v>10143116.83</v>
      </c>
      <c r="I14" s="392">
        <f>SUM(I15:I22)</f>
        <v>10143116.83</v>
      </c>
      <c r="J14" s="392">
        <f t="shared" si="1"/>
        <v>0</v>
      </c>
      <c r="K14" s="117"/>
    </row>
    <row r="15" spans="1:11">
      <c r="B15" s="111"/>
      <c r="C15" s="151"/>
      <c r="D15" s="186" t="s">
        <v>343</v>
      </c>
      <c r="E15" s="390">
        <v>9313769</v>
      </c>
      <c r="F15" s="390">
        <v>829347.83</v>
      </c>
      <c r="G15" s="390">
        <f t="shared" si="0"/>
        <v>10143116.83</v>
      </c>
      <c r="H15" s="390">
        <v>10143116.83</v>
      </c>
      <c r="I15" s="390">
        <v>10143116.83</v>
      </c>
      <c r="J15" s="390">
        <f t="shared" si="1"/>
        <v>0</v>
      </c>
    </row>
    <row r="16" spans="1:11">
      <c r="B16" s="111"/>
      <c r="C16" s="151"/>
      <c r="D16" s="186" t="s">
        <v>344</v>
      </c>
      <c r="E16" s="390">
        <v>0</v>
      </c>
      <c r="F16" s="390">
        <v>0</v>
      </c>
      <c r="G16" s="390">
        <f t="shared" si="0"/>
        <v>0</v>
      </c>
      <c r="H16" s="390">
        <v>0</v>
      </c>
      <c r="I16" s="390">
        <v>0</v>
      </c>
      <c r="J16" s="390">
        <f t="shared" si="1"/>
        <v>0</v>
      </c>
    </row>
    <row r="17" spans="1:11">
      <c r="B17" s="111"/>
      <c r="C17" s="151"/>
      <c r="D17" s="186" t="s">
        <v>345</v>
      </c>
      <c r="E17" s="390">
        <v>0</v>
      </c>
      <c r="F17" s="390">
        <v>0</v>
      </c>
      <c r="G17" s="390">
        <f t="shared" si="0"/>
        <v>0</v>
      </c>
      <c r="H17" s="390">
        <v>0</v>
      </c>
      <c r="I17" s="390">
        <v>0</v>
      </c>
      <c r="J17" s="390">
        <f t="shared" si="1"/>
        <v>0</v>
      </c>
    </row>
    <row r="18" spans="1:11">
      <c r="B18" s="111"/>
      <c r="C18" s="151"/>
      <c r="D18" s="186" t="s">
        <v>346</v>
      </c>
      <c r="E18" s="390">
        <v>0</v>
      </c>
      <c r="F18" s="390">
        <v>0</v>
      </c>
      <c r="G18" s="390">
        <f t="shared" si="0"/>
        <v>0</v>
      </c>
      <c r="H18" s="390">
        <v>0</v>
      </c>
      <c r="I18" s="390">
        <v>0</v>
      </c>
      <c r="J18" s="390">
        <f t="shared" si="1"/>
        <v>0</v>
      </c>
    </row>
    <row r="19" spans="1:11">
      <c r="B19" s="111"/>
      <c r="C19" s="151"/>
      <c r="D19" s="186" t="s">
        <v>347</v>
      </c>
      <c r="E19" s="390">
        <v>0</v>
      </c>
      <c r="F19" s="390">
        <v>0</v>
      </c>
      <c r="G19" s="390">
        <f t="shared" si="0"/>
        <v>0</v>
      </c>
      <c r="H19" s="390">
        <v>0</v>
      </c>
      <c r="I19" s="390">
        <v>0</v>
      </c>
      <c r="J19" s="390">
        <f t="shared" si="1"/>
        <v>0</v>
      </c>
    </row>
    <row r="20" spans="1:11">
      <c r="B20" s="111"/>
      <c r="C20" s="151"/>
      <c r="D20" s="186" t="s">
        <v>348</v>
      </c>
      <c r="E20" s="390">
        <v>0</v>
      </c>
      <c r="F20" s="390">
        <v>0</v>
      </c>
      <c r="G20" s="390">
        <f t="shared" si="0"/>
        <v>0</v>
      </c>
      <c r="H20" s="390">
        <v>0</v>
      </c>
      <c r="I20" s="390">
        <v>0</v>
      </c>
      <c r="J20" s="390">
        <f t="shared" si="1"/>
        <v>0</v>
      </c>
    </row>
    <row r="21" spans="1:11">
      <c r="B21" s="111"/>
      <c r="C21" s="151"/>
      <c r="D21" s="186" t="s">
        <v>349</v>
      </c>
      <c r="E21" s="390">
        <v>0</v>
      </c>
      <c r="F21" s="390">
        <v>0</v>
      </c>
      <c r="G21" s="390">
        <f t="shared" si="0"/>
        <v>0</v>
      </c>
      <c r="H21" s="390">
        <v>0</v>
      </c>
      <c r="I21" s="390">
        <v>0</v>
      </c>
      <c r="J21" s="390">
        <f t="shared" si="1"/>
        <v>0</v>
      </c>
    </row>
    <row r="22" spans="1:11">
      <c r="B22" s="111"/>
      <c r="C22" s="151"/>
      <c r="D22" s="186" t="s">
        <v>350</v>
      </c>
      <c r="E22" s="390">
        <v>0</v>
      </c>
      <c r="F22" s="390">
        <v>0</v>
      </c>
      <c r="G22" s="390">
        <f t="shared" si="0"/>
        <v>0</v>
      </c>
      <c r="H22" s="390">
        <v>0</v>
      </c>
      <c r="I22" s="390">
        <v>0</v>
      </c>
      <c r="J22" s="390">
        <f t="shared" si="1"/>
        <v>0</v>
      </c>
    </row>
    <row r="23" spans="1:11" s="120" customFormat="1">
      <c r="A23" s="117"/>
      <c r="B23" s="124"/>
      <c r="C23" s="535" t="s">
        <v>351</v>
      </c>
      <c r="D23" s="536"/>
      <c r="E23" s="392">
        <f>SUM(E24:E26)</f>
        <v>0</v>
      </c>
      <c r="F23" s="392">
        <f>SUM(F24:F26)</f>
        <v>0</v>
      </c>
      <c r="G23" s="392">
        <f t="shared" si="0"/>
        <v>0</v>
      </c>
      <c r="H23" s="392">
        <f>SUM(H24:H26)</f>
        <v>0</v>
      </c>
      <c r="I23" s="392">
        <f>SUM(I24:I26)</f>
        <v>0</v>
      </c>
      <c r="J23" s="392">
        <f t="shared" si="1"/>
        <v>0</v>
      </c>
      <c r="K23" s="117"/>
    </row>
    <row r="24" spans="1:11">
      <c r="B24" s="111"/>
      <c r="C24" s="151"/>
      <c r="D24" s="186" t="s">
        <v>352</v>
      </c>
      <c r="E24" s="390">
        <v>0</v>
      </c>
      <c r="F24" s="390">
        <v>0</v>
      </c>
      <c r="G24" s="390">
        <f t="shared" si="0"/>
        <v>0</v>
      </c>
      <c r="H24" s="390">
        <v>0</v>
      </c>
      <c r="I24" s="390">
        <v>0</v>
      </c>
      <c r="J24" s="390">
        <f t="shared" si="1"/>
        <v>0</v>
      </c>
    </row>
    <row r="25" spans="1:11">
      <c r="B25" s="111"/>
      <c r="C25" s="151"/>
      <c r="D25" s="186" t="s">
        <v>353</v>
      </c>
      <c r="E25" s="390">
        <v>0</v>
      </c>
      <c r="F25" s="390">
        <v>0</v>
      </c>
      <c r="G25" s="390">
        <f t="shared" si="0"/>
        <v>0</v>
      </c>
      <c r="H25" s="390">
        <v>0</v>
      </c>
      <c r="I25" s="390">
        <v>0</v>
      </c>
      <c r="J25" s="390">
        <f t="shared" si="1"/>
        <v>0</v>
      </c>
    </row>
    <row r="26" spans="1:11">
      <c r="B26" s="111"/>
      <c r="C26" s="151"/>
      <c r="D26" s="186" t="s">
        <v>354</v>
      </c>
      <c r="E26" s="390">
        <v>0</v>
      </c>
      <c r="F26" s="390">
        <v>0</v>
      </c>
      <c r="G26" s="390">
        <f t="shared" si="0"/>
        <v>0</v>
      </c>
      <c r="H26" s="390">
        <v>0</v>
      </c>
      <c r="I26" s="390">
        <v>0</v>
      </c>
      <c r="J26" s="390">
        <f t="shared" si="1"/>
        <v>0</v>
      </c>
    </row>
    <row r="27" spans="1:11" s="120" customFormat="1">
      <c r="A27" s="117"/>
      <c r="B27" s="124"/>
      <c r="C27" s="535" t="s">
        <v>355</v>
      </c>
      <c r="D27" s="536"/>
      <c r="E27" s="392">
        <f>SUM(E28:E29)</f>
        <v>0</v>
      </c>
      <c r="F27" s="392">
        <f>SUM(F28:F29)</f>
        <v>0</v>
      </c>
      <c r="G27" s="392">
        <f t="shared" si="0"/>
        <v>0</v>
      </c>
      <c r="H27" s="392">
        <f>SUM(H28:H29)</f>
        <v>0</v>
      </c>
      <c r="I27" s="392">
        <f>SUM(I28:I29)</f>
        <v>0</v>
      </c>
      <c r="J27" s="392">
        <f t="shared" si="1"/>
        <v>0</v>
      </c>
      <c r="K27" s="117"/>
    </row>
    <row r="28" spans="1:11">
      <c r="B28" s="111"/>
      <c r="C28" s="151"/>
      <c r="D28" s="186" t="s">
        <v>356</v>
      </c>
      <c r="E28" s="390">
        <v>0</v>
      </c>
      <c r="F28" s="390">
        <v>0</v>
      </c>
      <c r="G28" s="390">
        <f t="shared" si="0"/>
        <v>0</v>
      </c>
      <c r="H28" s="390">
        <v>0</v>
      </c>
      <c r="I28" s="390">
        <v>0</v>
      </c>
      <c r="J28" s="390">
        <f t="shared" si="1"/>
        <v>0</v>
      </c>
    </row>
    <row r="29" spans="1:11">
      <c r="B29" s="111"/>
      <c r="C29" s="151"/>
      <c r="D29" s="186" t="s">
        <v>357</v>
      </c>
      <c r="E29" s="390">
        <v>0</v>
      </c>
      <c r="F29" s="390">
        <v>0</v>
      </c>
      <c r="G29" s="390">
        <f t="shared" si="0"/>
        <v>0</v>
      </c>
      <c r="H29" s="390">
        <v>0</v>
      </c>
      <c r="I29" s="390">
        <v>0</v>
      </c>
      <c r="J29" s="390">
        <f t="shared" si="1"/>
        <v>0</v>
      </c>
    </row>
    <row r="30" spans="1:11" s="120" customFormat="1">
      <c r="A30" s="117"/>
      <c r="B30" s="124"/>
      <c r="C30" s="535" t="s">
        <v>358</v>
      </c>
      <c r="D30" s="536"/>
      <c r="E30" s="392">
        <f>SUM(E31:E34)</f>
        <v>0</v>
      </c>
      <c r="F30" s="392">
        <f>SUM(F31:F34)</f>
        <v>0</v>
      </c>
      <c r="G30" s="392">
        <f t="shared" si="0"/>
        <v>0</v>
      </c>
      <c r="H30" s="392">
        <f>SUM(H31:H34)</f>
        <v>0</v>
      </c>
      <c r="I30" s="392">
        <f>SUM(I31:I34)</f>
        <v>0</v>
      </c>
      <c r="J30" s="392">
        <f t="shared" si="1"/>
        <v>0</v>
      </c>
      <c r="K30" s="117"/>
    </row>
    <row r="31" spans="1:11">
      <c r="B31" s="111"/>
      <c r="C31" s="151"/>
      <c r="D31" s="186" t="s">
        <v>359</v>
      </c>
      <c r="E31" s="390">
        <v>0</v>
      </c>
      <c r="F31" s="390">
        <v>0</v>
      </c>
      <c r="G31" s="390">
        <f t="shared" si="0"/>
        <v>0</v>
      </c>
      <c r="H31" s="390">
        <v>0</v>
      </c>
      <c r="I31" s="390">
        <v>0</v>
      </c>
      <c r="J31" s="390">
        <f t="shared" si="1"/>
        <v>0</v>
      </c>
    </row>
    <row r="32" spans="1:11">
      <c r="B32" s="111"/>
      <c r="C32" s="151"/>
      <c r="D32" s="186" t="s">
        <v>360</v>
      </c>
      <c r="E32" s="390">
        <v>0</v>
      </c>
      <c r="F32" s="390">
        <v>0</v>
      </c>
      <c r="G32" s="390">
        <f t="shared" si="0"/>
        <v>0</v>
      </c>
      <c r="H32" s="390">
        <v>0</v>
      </c>
      <c r="I32" s="390">
        <v>0</v>
      </c>
      <c r="J32" s="390">
        <f t="shared" si="1"/>
        <v>0</v>
      </c>
    </row>
    <row r="33" spans="1:11">
      <c r="B33" s="111"/>
      <c r="C33" s="151"/>
      <c r="D33" s="186" t="s">
        <v>361</v>
      </c>
      <c r="E33" s="390">
        <v>0</v>
      </c>
      <c r="F33" s="390">
        <v>0</v>
      </c>
      <c r="G33" s="390">
        <f t="shared" si="0"/>
        <v>0</v>
      </c>
      <c r="H33" s="390">
        <v>0</v>
      </c>
      <c r="I33" s="390">
        <v>0</v>
      </c>
      <c r="J33" s="390">
        <f t="shared" si="1"/>
        <v>0</v>
      </c>
    </row>
    <row r="34" spans="1:11">
      <c r="B34" s="111"/>
      <c r="C34" s="151"/>
      <c r="D34" s="186" t="s">
        <v>362</v>
      </c>
      <c r="E34" s="390">
        <v>0</v>
      </c>
      <c r="F34" s="390">
        <v>0</v>
      </c>
      <c r="G34" s="390">
        <f t="shared" si="0"/>
        <v>0</v>
      </c>
      <c r="H34" s="390">
        <v>0</v>
      </c>
      <c r="I34" s="390">
        <v>0</v>
      </c>
      <c r="J34" s="390">
        <f t="shared" si="1"/>
        <v>0</v>
      </c>
    </row>
    <row r="35" spans="1:11" s="120" customFormat="1">
      <c r="A35" s="117"/>
      <c r="B35" s="124"/>
      <c r="C35" s="535" t="s">
        <v>363</v>
      </c>
      <c r="D35" s="536"/>
      <c r="E35" s="392">
        <f>SUM(E36)</f>
        <v>0</v>
      </c>
      <c r="F35" s="392">
        <f>SUM(F36)</f>
        <v>0</v>
      </c>
      <c r="G35" s="392">
        <f t="shared" si="0"/>
        <v>0</v>
      </c>
      <c r="H35" s="392">
        <f>SUM(H36)</f>
        <v>0</v>
      </c>
      <c r="I35" s="392">
        <f>SUM(I36)</f>
        <v>0</v>
      </c>
      <c r="J35" s="392">
        <f t="shared" si="1"/>
        <v>0</v>
      </c>
      <c r="K35" s="117"/>
    </row>
    <row r="36" spans="1:11">
      <c r="B36" s="111"/>
      <c r="C36" s="151"/>
      <c r="D36" s="186" t="s">
        <v>364</v>
      </c>
      <c r="E36" s="390">
        <v>0</v>
      </c>
      <c r="F36" s="390">
        <v>0</v>
      </c>
      <c r="G36" s="390">
        <f t="shared" si="0"/>
        <v>0</v>
      </c>
      <c r="H36" s="390">
        <v>0</v>
      </c>
      <c r="I36" s="390">
        <v>0</v>
      </c>
      <c r="J36" s="390">
        <f t="shared" si="1"/>
        <v>0</v>
      </c>
    </row>
    <row r="37" spans="1:11" s="120" customFormat="1" ht="15" customHeight="1">
      <c r="A37" s="117"/>
      <c r="B37" s="543" t="s">
        <v>365</v>
      </c>
      <c r="C37" s="544"/>
      <c r="D37" s="545"/>
      <c r="E37" s="392">
        <v>0</v>
      </c>
      <c r="F37" s="392">
        <v>0</v>
      </c>
      <c r="G37" s="392">
        <f t="shared" si="0"/>
        <v>0</v>
      </c>
      <c r="H37" s="392">
        <v>0</v>
      </c>
      <c r="I37" s="392">
        <v>0</v>
      </c>
      <c r="J37" s="392">
        <f t="shared" si="1"/>
        <v>0</v>
      </c>
      <c r="K37" s="117"/>
    </row>
    <row r="38" spans="1:11" s="120" customFormat="1" ht="15" customHeight="1">
      <c r="A38" s="117"/>
      <c r="B38" s="543" t="s">
        <v>366</v>
      </c>
      <c r="C38" s="544"/>
      <c r="D38" s="545"/>
      <c r="E38" s="392">
        <v>0</v>
      </c>
      <c r="F38" s="392">
        <v>0</v>
      </c>
      <c r="G38" s="392">
        <f t="shared" si="0"/>
        <v>0</v>
      </c>
      <c r="H38" s="392">
        <v>0</v>
      </c>
      <c r="I38" s="392">
        <v>0</v>
      </c>
      <c r="J38" s="392">
        <f t="shared" si="1"/>
        <v>0</v>
      </c>
      <c r="K38" s="117"/>
    </row>
    <row r="39" spans="1:11" s="120" customFormat="1" ht="15.75" customHeight="1">
      <c r="A39" s="117"/>
      <c r="B39" s="543" t="s">
        <v>367</v>
      </c>
      <c r="C39" s="544"/>
      <c r="D39" s="545"/>
      <c r="E39" s="392">
        <v>0</v>
      </c>
      <c r="F39" s="392">
        <v>0</v>
      </c>
      <c r="G39" s="392">
        <f t="shared" si="0"/>
        <v>0</v>
      </c>
      <c r="H39" s="392">
        <v>0</v>
      </c>
      <c r="I39" s="392">
        <v>0</v>
      </c>
      <c r="J39" s="392">
        <f t="shared" si="1"/>
        <v>0</v>
      </c>
      <c r="K39" s="117"/>
    </row>
    <row r="40" spans="1:11">
      <c r="B40" s="152"/>
      <c r="C40" s="153"/>
      <c r="D40" s="154"/>
      <c r="E40" s="391"/>
      <c r="F40" s="391"/>
      <c r="G40" s="391"/>
      <c r="H40" s="391"/>
      <c r="I40" s="391"/>
      <c r="J40" s="391"/>
    </row>
    <row r="41" spans="1:11" s="120" customFormat="1">
      <c r="A41" s="117"/>
      <c r="B41" s="132"/>
      <c r="C41" s="546" t="s">
        <v>298</v>
      </c>
      <c r="D41" s="547"/>
      <c r="E41" s="381">
        <f>+E11+E14+E23+E27+E30+E35+E37+E38+E39</f>
        <v>9313769</v>
      </c>
      <c r="F41" s="381">
        <f>+F11+F14+F23+F27+F30+F35+F37+F38+F39</f>
        <v>829347.83</v>
      </c>
      <c r="G41" s="381">
        <f t="shared" ref="G41:J41" si="2">+G11+G14+G23+G27+G30+G35+G37+G38+G39</f>
        <v>10143116.83</v>
      </c>
      <c r="H41" s="381">
        <f>+H11+H14+H23+H27+H30+H35+H37+H38+H39</f>
        <v>10143116.83</v>
      </c>
      <c r="I41" s="381">
        <f>+I11+I14+I23+I27+I30+I35+I37+I38+I39</f>
        <v>10143116.83</v>
      </c>
      <c r="J41" s="381">
        <f t="shared" si="2"/>
        <v>0</v>
      </c>
      <c r="K41" s="117"/>
    </row>
    <row r="42" spans="1:11">
      <c r="B42" s="78"/>
      <c r="C42" s="78"/>
      <c r="D42" s="78"/>
      <c r="E42" s="78"/>
      <c r="F42" s="78"/>
      <c r="G42" s="78"/>
      <c r="H42" s="78"/>
      <c r="I42" s="78"/>
      <c r="J42" s="78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J34"/>
  <sheetViews>
    <sheetView workbookViewId="0">
      <selection activeCell="B5" sqref="B5:I5"/>
    </sheetView>
  </sheetViews>
  <sheetFormatPr baseColWidth="10" defaultColWidth="11.42578125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110"/>
      <c r="B1" s="110"/>
      <c r="C1" s="110"/>
      <c r="D1" s="110"/>
      <c r="E1" s="110"/>
      <c r="F1" s="110"/>
      <c r="G1" s="110"/>
      <c r="H1" s="110"/>
      <c r="I1" s="110"/>
      <c r="J1" s="110"/>
    </row>
    <row r="2" spans="1:10">
      <c r="A2" s="110"/>
      <c r="B2" s="502" t="str">
        <f>+EA!C1</f>
        <v>Cuenta Pública Tercer Trimestre 2017</v>
      </c>
      <c r="C2" s="503"/>
      <c r="D2" s="503"/>
      <c r="E2" s="503"/>
      <c r="F2" s="503"/>
      <c r="G2" s="503"/>
      <c r="H2" s="503"/>
      <c r="I2" s="504"/>
      <c r="J2" s="110"/>
    </row>
    <row r="3" spans="1:10">
      <c r="A3" s="110"/>
      <c r="B3" s="505" t="str">
        <f>+EA!C6</f>
        <v>UNIVERSIDAD PEDAGÓGICA DE DURANGO</v>
      </c>
      <c r="C3" s="506"/>
      <c r="D3" s="506"/>
      <c r="E3" s="506"/>
      <c r="F3" s="506"/>
      <c r="G3" s="506"/>
      <c r="H3" s="506"/>
      <c r="I3" s="507"/>
      <c r="J3" s="110"/>
    </row>
    <row r="4" spans="1:10">
      <c r="A4" s="110"/>
      <c r="B4" s="505" t="s">
        <v>167</v>
      </c>
      <c r="C4" s="506"/>
      <c r="D4" s="506"/>
      <c r="E4" s="506"/>
      <c r="F4" s="506"/>
      <c r="G4" s="506"/>
      <c r="H4" s="506"/>
      <c r="I4" s="507"/>
      <c r="J4" s="110"/>
    </row>
    <row r="5" spans="1:10">
      <c r="A5" s="110"/>
      <c r="B5" s="508" t="s">
        <v>471</v>
      </c>
      <c r="C5" s="509"/>
      <c r="D5" s="509"/>
      <c r="E5" s="509"/>
      <c r="F5" s="509"/>
      <c r="G5" s="509"/>
      <c r="H5" s="509"/>
      <c r="I5" s="510"/>
      <c r="J5" s="110"/>
    </row>
    <row r="6" spans="1:10">
      <c r="A6" s="110"/>
      <c r="B6" s="110"/>
      <c r="C6" s="110"/>
      <c r="D6" s="110"/>
      <c r="E6" s="110"/>
      <c r="F6" s="110"/>
      <c r="G6" s="110"/>
      <c r="H6" s="110"/>
      <c r="I6" s="110"/>
      <c r="J6" s="110"/>
    </row>
    <row r="7" spans="1:10">
      <c r="A7" s="110"/>
      <c r="B7" s="548" t="s">
        <v>368</v>
      </c>
      <c r="C7" s="548"/>
      <c r="D7" s="548" t="s">
        <v>369</v>
      </c>
      <c r="E7" s="548"/>
      <c r="F7" s="548" t="s">
        <v>370</v>
      </c>
      <c r="G7" s="548"/>
      <c r="H7" s="548" t="s">
        <v>371</v>
      </c>
      <c r="I7" s="548"/>
      <c r="J7" s="110"/>
    </row>
    <row r="8" spans="1:10">
      <c r="A8" s="110"/>
      <c r="B8" s="548"/>
      <c r="C8" s="548"/>
      <c r="D8" s="548" t="s">
        <v>372</v>
      </c>
      <c r="E8" s="548"/>
      <c r="F8" s="548" t="s">
        <v>373</v>
      </c>
      <c r="G8" s="548"/>
      <c r="H8" s="548" t="s">
        <v>374</v>
      </c>
      <c r="I8" s="548"/>
      <c r="J8" s="110"/>
    </row>
    <row r="9" spans="1:10">
      <c r="A9" s="110"/>
      <c r="B9" s="505" t="s">
        <v>375</v>
      </c>
      <c r="C9" s="506"/>
      <c r="D9" s="506"/>
      <c r="E9" s="506"/>
      <c r="F9" s="506"/>
      <c r="G9" s="506"/>
      <c r="H9" s="506"/>
      <c r="I9" s="507"/>
      <c r="J9" s="110"/>
    </row>
    <row r="10" spans="1:10">
      <c r="A10" s="110"/>
      <c r="B10" s="549"/>
      <c r="C10" s="549"/>
      <c r="D10" s="550">
        <v>0</v>
      </c>
      <c r="E10" s="550"/>
      <c r="F10" s="550">
        <v>0</v>
      </c>
      <c r="G10" s="550"/>
      <c r="H10" s="551">
        <f>+D10-F10</f>
        <v>0</v>
      </c>
      <c r="I10" s="552"/>
      <c r="J10" s="110"/>
    </row>
    <row r="11" spans="1:10">
      <c r="A11" s="110"/>
      <c r="B11" s="549"/>
      <c r="C11" s="549"/>
      <c r="D11" s="550">
        <v>0</v>
      </c>
      <c r="E11" s="550"/>
      <c r="F11" s="550">
        <v>0</v>
      </c>
      <c r="G11" s="550"/>
      <c r="H11" s="551">
        <f t="shared" ref="H11:H19" si="0">+D11-F11</f>
        <v>0</v>
      </c>
      <c r="I11" s="552"/>
      <c r="J11" s="110"/>
    </row>
    <row r="12" spans="1:10">
      <c r="A12" s="110"/>
      <c r="B12" s="549"/>
      <c r="C12" s="549"/>
      <c r="D12" s="550">
        <v>0</v>
      </c>
      <c r="E12" s="550"/>
      <c r="F12" s="550">
        <v>0</v>
      </c>
      <c r="G12" s="550"/>
      <c r="H12" s="551">
        <f t="shared" si="0"/>
        <v>0</v>
      </c>
      <c r="I12" s="552"/>
      <c r="J12" s="110"/>
    </row>
    <row r="13" spans="1:10">
      <c r="A13" s="110"/>
      <c r="B13" s="549"/>
      <c r="C13" s="549"/>
      <c r="D13" s="550">
        <v>0</v>
      </c>
      <c r="E13" s="550"/>
      <c r="F13" s="550">
        <v>0</v>
      </c>
      <c r="G13" s="550"/>
      <c r="H13" s="551">
        <f t="shared" si="0"/>
        <v>0</v>
      </c>
      <c r="I13" s="552"/>
      <c r="J13" s="110"/>
    </row>
    <row r="14" spans="1:10">
      <c r="A14" s="110"/>
      <c r="B14" s="549"/>
      <c r="C14" s="549"/>
      <c r="D14" s="550">
        <v>0</v>
      </c>
      <c r="E14" s="550"/>
      <c r="F14" s="550">
        <v>0</v>
      </c>
      <c r="G14" s="550"/>
      <c r="H14" s="551">
        <f t="shared" si="0"/>
        <v>0</v>
      </c>
      <c r="I14" s="552"/>
      <c r="J14" s="110"/>
    </row>
    <row r="15" spans="1:10">
      <c r="A15" s="110"/>
      <c r="B15" s="549"/>
      <c r="C15" s="549"/>
      <c r="D15" s="550">
        <v>0</v>
      </c>
      <c r="E15" s="550"/>
      <c r="F15" s="550">
        <v>0</v>
      </c>
      <c r="G15" s="550"/>
      <c r="H15" s="551">
        <f t="shared" si="0"/>
        <v>0</v>
      </c>
      <c r="I15" s="552"/>
      <c r="J15" s="110"/>
    </row>
    <row r="16" spans="1:10">
      <c r="A16" s="110"/>
      <c r="B16" s="549"/>
      <c r="C16" s="549"/>
      <c r="D16" s="550">
        <v>0</v>
      </c>
      <c r="E16" s="550"/>
      <c r="F16" s="550">
        <v>0</v>
      </c>
      <c r="G16" s="550"/>
      <c r="H16" s="551">
        <f t="shared" si="0"/>
        <v>0</v>
      </c>
      <c r="I16" s="552"/>
      <c r="J16" s="110"/>
    </row>
    <row r="17" spans="1:10">
      <c r="A17" s="110"/>
      <c r="B17" s="549"/>
      <c r="C17" s="549"/>
      <c r="D17" s="550">
        <v>0</v>
      </c>
      <c r="E17" s="550"/>
      <c r="F17" s="550">
        <v>0</v>
      </c>
      <c r="G17" s="550"/>
      <c r="H17" s="551">
        <f t="shared" si="0"/>
        <v>0</v>
      </c>
      <c r="I17" s="552"/>
      <c r="J17" s="110"/>
    </row>
    <row r="18" spans="1:10">
      <c r="A18" s="110"/>
      <c r="B18" s="549"/>
      <c r="C18" s="549"/>
      <c r="D18" s="550">
        <v>0</v>
      </c>
      <c r="E18" s="550"/>
      <c r="F18" s="550">
        <v>0</v>
      </c>
      <c r="G18" s="550"/>
      <c r="H18" s="551">
        <f t="shared" si="0"/>
        <v>0</v>
      </c>
      <c r="I18" s="552"/>
      <c r="J18" s="110"/>
    </row>
    <row r="19" spans="1:10">
      <c r="A19" s="110"/>
      <c r="B19" s="549" t="s">
        <v>376</v>
      </c>
      <c r="C19" s="549"/>
      <c r="D19" s="550">
        <f>SUM(D10:E18)</f>
        <v>0</v>
      </c>
      <c r="E19" s="550"/>
      <c r="F19" s="550">
        <f>SUM(F10:G18)</f>
        <v>0</v>
      </c>
      <c r="G19" s="550"/>
      <c r="H19" s="551">
        <f t="shared" si="0"/>
        <v>0</v>
      </c>
      <c r="I19" s="552"/>
      <c r="J19" s="110"/>
    </row>
    <row r="20" spans="1:10">
      <c r="A20" s="110"/>
      <c r="B20" s="549"/>
      <c r="C20" s="549"/>
      <c r="D20" s="549"/>
      <c r="E20" s="549"/>
      <c r="F20" s="549"/>
      <c r="G20" s="549"/>
      <c r="H20" s="549"/>
      <c r="I20" s="549"/>
      <c r="J20" s="110"/>
    </row>
    <row r="21" spans="1:10">
      <c r="A21" s="110"/>
      <c r="B21" s="505" t="s">
        <v>377</v>
      </c>
      <c r="C21" s="506"/>
      <c r="D21" s="506"/>
      <c r="E21" s="506"/>
      <c r="F21" s="506"/>
      <c r="G21" s="506"/>
      <c r="H21" s="506"/>
      <c r="I21" s="507"/>
      <c r="J21" s="110"/>
    </row>
    <row r="22" spans="1:10">
      <c r="A22" s="110"/>
      <c r="B22" s="549"/>
      <c r="C22" s="549"/>
      <c r="D22" s="550">
        <v>0</v>
      </c>
      <c r="E22" s="550"/>
      <c r="F22" s="550">
        <v>0</v>
      </c>
      <c r="G22" s="550"/>
      <c r="H22" s="550"/>
      <c r="I22" s="550"/>
      <c r="J22" s="110"/>
    </row>
    <row r="23" spans="1:10">
      <c r="A23" s="110"/>
      <c r="B23" s="549"/>
      <c r="C23" s="549"/>
      <c r="D23" s="550">
        <v>0</v>
      </c>
      <c r="E23" s="550"/>
      <c r="F23" s="550">
        <v>0</v>
      </c>
      <c r="G23" s="550"/>
      <c r="H23" s="551">
        <f>+D23-F23</f>
        <v>0</v>
      </c>
      <c r="I23" s="552"/>
      <c r="J23" s="110"/>
    </row>
    <row r="24" spans="1:10">
      <c r="A24" s="110"/>
      <c r="B24" s="549"/>
      <c r="C24" s="549"/>
      <c r="D24" s="550">
        <v>0</v>
      </c>
      <c r="E24" s="550"/>
      <c r="F24" s="550">
        <v>0</v>
      </c>
      <c r="G24" s="550"/>
      <c r="H24" s="551">
        <f>+D24-F24</f>
        <v>0</v>
      </c>
      <c r="I24" s="552"/>
      <c r="J24" s="110"/>
    </row>
    <row r="25" spans="1:10">
      <c r="A25" s="110"/>
      <c r="B25" s="549"/>
      <c r="C25" s="549"/>
      <c r="D25" s="550">
        <v>0</v>
      </c>
      <c r="E25" s="550"/>
      <c r="F25" s="550">
        <v>0</v>
      </c>
      <c r="G25" s="550"/>
      <c r="H25" s="551">
        <f t="shared" ref="H25:H30" si="1">+D25-F25</f>
        <v>0</v>
      </c>
      <c r="I25" s="552"/>
      <c r="J25" s="110"/>
    </row>
    <row r="26" spans="1:10">
      <c r="A26" s="110"/>
      <c r="B26" s="549"/>
      <c r="C26" s="549"/>
      <c r="D26" s="550">
        <v>0</v>
      </c>
      <c r="E26" s="550"/>
      <c r="F26" s="550">
        <v>0</v>
      </c>
      <c r="G26" s="550"/>
      <c r="H26" s="551">
        <f t="shared" si="1"/>
        <v>0</v>
      </c>
      <c r="I26" s="552"/>
      <c r="J26" s="110"/>
    </row>
    <row r="27" spans="1:10">
      <c r="A27" s="110"/>
      <c r="B27" s="549"/>
      <c r="C27" s="549"/>
      <c r="D27" s="550">
        <v>0</v>
      </c>
      <c r="E27" s="550"/>
      <c r="F27" s="550">
        <v>0</v>
      </c>
      <c r="G27" s="550"/>
      <c r="H27" s="551">
        <f t="shared" si="1"/>
        <v>0</v>
      </c>
      <c r="I27" s="552"/>
      <c r="J27" s="110"/>
    </row>
    <row r="28" spans="1:10">
      <c r="A28" s="110"/>
      <c r="B28" s="549"/>
      <c r="C28" s="549"/>
      <c r="D28" s="550">
        <v>0</v>
      </c>
      <c r="E28" s="550"/>
      <c r="F28" s="550">
        <v>0</v>
      </c>
      <c r="G28" s="550"/>
      <c r="H28" s="551">
        <f t="shared" si="1"/>
        <v>0</v>
      </c>
      <c r="I28" s="552"/>
      <c r="J28" s="110"/>
    </row>
    <row r="29" spans="1:10">
      <c r="A29" s="110"/>
      <c r="B29" s="549"/>
      <c r="C29" s="549"/>
      <c r="D29" s="550">
        <v>0</v>
      </c>
      <c r="E29" s="550"/>
      <c r="F29" s="550">
        <v>0</v>
      </c>
      <c r="G29" s="550"/>
      <c r="H29" s="551">
        <f t="shared" si="1"/>
        <v>0</v>
      </c>
      <c r="I29" s="552"/>
      <c r="J29" s="110"/>
    </row>
    <row r="30" spans="1:10">
      <c r="A30" s="110"/>
      <c r="B30" s="549"/>
      <c r="C30" s="549"/>
      <c r="D30" s="550">
        <v>0</v>
      </c>
      <c r="E30" s="550"/>
      <c r="F30" s="550">
        <v>0</v>
      </c>
      <c r="G30" s="550"/>
      <c r="H30" s="551">
        <f t="shared" si="1"/>
        <v>0</v>
      </c>
      <c r="I30" s="552"/>
      <c r="J30" s="110"/>
    </row>
    <row r="31" spans="1:10">
      <c r="A31" s="110"/>
      <c r="B31" s="549" t="s">
        <v>378</v>
      </c>
      <c r="C31" s="549"/>
      <c r="D31" s="550">
        <f>SUM(D22:E30)</f>
        <v>0</v>
      </c>
      <c r="E31" s="550"/>
      <c r="F31" s="550">
        <f>SUM(F22:G30)</f>
        <v>0</v>
      </c>
      <c r="G31" s="550"/>
      <c r="H31" s="550">
        <f>+D31-F31</f>
        <v>0</v>
      </c>
      <c r="I31" s="550"/>
      <c r="J31" s="110"/>
    </row>
    <row r="32" spans="1:10">
      <c r="A32" s="110"/>
      <c r="B32" s="549"/>
      <c r="C32" s="549"/>
      <c r="D32" s="550"/>
      <c r="E32" s="550"/>
      <c r="F32" s="550"/>
      <c r="G32" s="550"/>
      <c r="H32" s="550"/>
      <c r="I32" s="550"/>
      <c r="J32" s="110"/>
    </row>
    <row r="33" spans="1:10">
      <c r="A33" s="110"/>
      <c r="B33" s="553" t="s">
        <v>127</v>
      </c>
      <c r="C33" s="554"/>
      <c r="D33" s="551">
        <f>+D19+D31</f>
        <v>0</v>
      </c>
      <c r="E33" s="552"/>
      <c r="F33" s="551">
        <f>+F19+F31</f>
        <v>0</v>
      </c>
      <c r="G33" s="552"/>
      <c r="H33" s="551">
        <f>+H19+H31</f>
        <v>0</v>
      </c>
      <c r="I33" s="552"/>
      <c r="J33" s="110"/>
    </row>
    <row r="34" spans="1:10">
      <c r="A34" s="110"/>
      <c r="B34" s="110"/>
      <c r="C34" s="110"/>
      <c r="D34" s="110"/>
      <c r="E34" s="110"/>
      <c r="F34" s="110"/>
      <c r="G34" s="110"/>
      <c r="H34" s="110"/>
      <c r="I34" s="110"/>
      <c r="J34" s="110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C35"/>
  <sheetViews>
    <sheetView workbookViewId="0">
      <selection activeCell="A4" sqref="A4:C4"/>
    </sheetView>
  </sheetViews>
  <sheetFormatPr baseColWidth="10" defaultColWidth="11.42578125" defaultRowHeight="15"/>
  <cols>
    <col min="1" max="1" width="43.7109375" customWidth="1"/>
    <col min="2" max="2" width="28.85546875" customWidth="1"/>
    <col min="3" max="3" width="24.42578125" customWidth="1"/>
  </cols>
  <sheetData>
    <row r="1" spans="1:3" s="147" customFormat="1" ht="12.75">
      <c r="A1" s="558" t="str">
        <f>+EA!C1</f>
        <v>Cuenta Pública Tercer Trimestre 2017</v>
      </c>
      <c r="B1" s="559"/>
      <c r="C1" s="560"/>
    </row>
    <row r="2" spans="1:3" s="147" customFormat="1" ht="12.75">
      <c r="A2" s="561" t="str">
        <f>+EA!C6</f>
        <v>UNIVERSIDAD PEDAGÓGICA DE DURANGO</v>
      </c>
      <c r="B2" s="562"/>
      <c r="C2" s="563"/>
    </row>
    <row r="3" spans="1:3" s="147" customFormat="1" ht="12.75">
      <c r="A3" s="561" t="s">
        <v>379</v>
      </c>
      <c r="B3" s="562"/>
      <c r="C3" s="563"/>
    </row>
    <row r="4" spans="1:3" s="147" customFormat="1" ht="12.75">
      <c r="A4" s="564" t="s">
        <v>470</v>
      </c>
      <c r="B4" s="565"/>
      <c r="C4" s="566"/>
    </row>
    <row r="5" spans="1:3">
      <c r="A5" s="110"/>
      <c r="B5" s="110"/>
    </row>
    <row r="6" spans="1:3">
      <c r="A6" s="213" t="s">
        <v>368</v>
      </c>
      <c r="B6" s="213" t="s">
        <v>218</v>
      </c>
      <c r="C6" s="213" t="s">
        <v>246</v>
      </c>
    </row>
    <row r="7" spans="1:3" s="147" customFormat="1" ht="12.75">
      <c r="A7" s="567" t="s">
        <v>375</v>
      </c>
      <c r="B7" s="568"/>
      <c r="C7" s="569"/>
    </row>
    <row r="8" spans="1:3" s="147" customFormat="1" ht="12.75">
      <c r="A8" s="148"/>
      <c r="B8" s="387">
        <v>0</v>
      </c>
      <c r="C8" s="387">
        <v>0</v>
      </c>
    </row>
    <row r="9" spans="1:3" s="147" customFormat="1" ht="12.75">
      <c r="A9" s="148"/>
      <c r="B9" s="387">
        <v>0</v>
      </c>
      <c r="C9" s="387">
        <v>0</v>
      </c>
    </row>
    <row r="10" spans="1:3" s="147" customFormat="1" ht="12.75">
      <c r="A10" s="150"/>
      <c r="B10" s="387">
        <v>0</v>
      </c>
      <c r="C10" s="387">
        <v>0</v>
      </c>
    </row>
    <row r="11" spans="1:3" s="147" customFormat="1" ht="12.75">
      <c r="A11" s="148"/>
      <c r="B11" s="387">
        <v>0</v>
      </c>
      <c r="C11" s="387">
        <v>0</v>
      </c>
    </row>
    <row r="12" spans="1:3" s="147" customFormat="1" ht="12.75">
      <c r="A12" s="148"/>
      <c r="B12" s="387">
        <v>0</v>
      </c>
      <c r="C12" s="387">
        <v>0</v>
      </c>
    </row>
    <row r="13" spans="1:3" s="147" customFormat="1" ht="12.75">
      <c r="A13" s="148"/>
      <c r="B13" s="387">
        <v>0</v>
      </c>
      <c r="C13" s="387">
        <v>0</v>
      </c>
    </row>
    <row r="14" spans="1:3" s="147" customFormat="1" ht="12.75">
      <c r="A14" s="148"/>
      <c r="B14" s="387">
        <v>0</v>
      </c>
      <c r="C14" s="387">
        <v>0</v>
      </c>
    </row>
    <row r="15" spans="1:3" s="147" customFormat="1" ht="12.75">
      <c r="A15" s="148"/>
      <c r="B15" s="387">
        <v>0</v>
      </c>
      <c r="C15" s="387">
        <v>0</v>
      </c>
    </row>
    <row r="16" spans="1:3" s="147" customFormat="1" ht="12.75">
      <c r="A16" s="148"/>
      <c r="B16" s="387">
        <v>0</v>
      </c>
      <c r="C16" s="387">
        <v>0</v>
      </c>
    </row>
    <row r="17" spans="1:3" s="147" customFormat="1" ht="12.75">
      <c r="A17" s="148"/>
      <c r="B17" s="387"/>
      <c r="C17" s="388"/>
    </row>
    <row r="18" spans="1:3" s="147" customFormat="1" ht="12.75">
      <c r="A18" s="150" t="s">
        <v>380</v>
      </c>
      <c r="B18" s="387">
        <f>SUM(B8:B17)</f>
        <v>0</v>
      </c>
      <c r="C18" s="387">
        <f>SUM(C8:C17)</f>
        <v>0</v>
      </c>
    </row>
    <row r="19" spans="1:3" s="147" customFormat="1" ht="12.75">
      <c r="A19" s="148"/>
      <c r="B19" s="148"/>
      <c r="C19" s="149"/>
    </row>
    <row r="20" spans="1:3" s="147" customFormat="1" ht="12.75">
      <c r="A20" s="555" t="s">
        <v>377</v>
      </c>
      <c r="B20" s="556"/>
      <c r="C20" s="557"/>
    </row>
    <row r="21" spans="1:3" s="147" customFormat="1" ht="12.75">
      <c r="A21" s="148"/>
      <c r="B21" s="387">
        <v>0</v>
      </c>
      <c r="C21" s="387">
        <v>0</v>
      </c>
    </row>
    <row r="22" spans="1:3" s="147" customFormat="1" ht="12.75">
      <c r="A22" s="148"/>
      <c r="B22" s="387">
        <v>0</v>
      </c>
      <c r="C22" s="387">
        <v>0</v>
      </c>
    </row>
    <row r="23" spans="1:3" s="147" customFormat="1" ht="12.75">
      <c r="A23" s="148"/>
      <c r="B23" s="387">
        <v>0</v>
      </c>
      <c r="C23" s="387">
        <v>0</v>
      </c>
    </row>
    <row r="24" spans="1:3" s="147" customFormat="1" ht="12.75">
      <c r="A24" s="148"/>
      <c r="B24" s="387">
        <v>0</v>
      </c>
      <c r="C24" s="387">
        <v>0</v>
      </c>
    </row>
    <row r="25" spans="1:3" s="147" customFormat="1" ht="12.75">
      <c r="A25" s="148"/>
      <c r="B25" s="387">
        <v>0</v>
      </c>
      <c r="C25" s="387">
        <v>0</v>
      </c>
    </row>
    <row r="26" spans="1:3" s="147" customFormat="1" ht="12.75">
      <c r="A26" s="148"/>
      <c r="B26" s="387">
        <v>0</v>
      </c>
      <c r="C26" s="387">
        <v>0</v>
      </c>
    </row>
    <row r="27" spans="1:3" s="147" customFormat="1" ht="12.75">
      <c r="A27" s="148"/>
      <c r="B27" s="387">
        <v>0</v>
      </c>
      <c r="C27" s="387">
        <v>0</v>
      </c>
    </row>
    <row r="28" spans="1:3" s="147" customFormat="1" ht="12.75">
      <c r="A28" s="148"/>
      <c r="B28" s="387">
        <v>0</v>
      </c>
      <c r="C28" s="387">
        <v>0</v>
      </c>
    </row>
    <row r="29" spans="1:3" s="147" customFormat="1" ht="12.75">
      <c r="A29" s="148"/>
      <c r="B29" s="387">
        <v>0</v>
      </c>
      <c r="C29" s="387">
        <v>0</v>
      </c>
    </row>
    <row r="30" spans="1:3" s="147" customFormat="1" ht="12.75">
      <c r="A30" s="148"/>
      <c r="B30" s="387">
        <v>0</v>
      </c>
      <c r="C30" s="387">
        <v>0</v>
      </c>
    </row>
    <row r="31" spans="1:3" s="147" customFormat="1" ht="12.75">
      <c r="A31" s="148"/>
      <c r="B31" s="387">
        <v>0</v>
      </c>
      <c r="C31" s="387">
        <v>0</v>
      </c>
    </row>
    <row r="32" spans="1:3" s="147" customFormat="1" ht="12.75">
      <c r="A32" s="148"/>
      <c r="B32" s="387"/>
      <c r="C32" s="388"/>
    </row>
    <row r="33" spans="1:3" s="147" customFormat="1" ht="12.75">
      <c r="A33" s="150" t="s">
        <v>381</v>
      </c>
      <c r="B33" s="387">
        <f>SUM(B21:B32)</f>
        <v>0</v>
      </c>
      <c r="C33" s="387">
        <f>SUM(C21:C32)</f>
        <v>0</v>
      </c>
    </row>
    <row r="34" spans="1:3" s="147" customFormat="1" ht="12.75">
      <c r="A34" s="148"/>
      <c r="B34" s="387"/>
      <c r="C34" s="388"/>
    </row>
    <row r="35" spans="1:3" s="147" customFormat="1" ht="12.75">
      <c r="A35" s="150" t="s">
        <v>127</v>
      </c>
      <c r="B35" s="389">
        <f>+B18+B33</f>
        <v>0</v>
      </c>
      <c r="C35" s="389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E20"/>
  <sheetViews>
    <sheetView topLeftCell="B1" workbookViewId="0">
      <selection activeCell="B2" sqref="B2:D2"/>
    </sheetView>
  </sheetViews>
  <sheetFormatPr baseColWidth="10" defaultColWidth="11.42578125" defaultRowHeight="15"/>
  <cols>
    <col min="1" max="1" width="3.140625" customWidth="1"/>
    <col min="2" max="2" width="38.5703125" customWidth="1"/>
    <col min="3" max="3" width="19.85546875" customWidth="1"/>
    <col min="4" max="4" width="19.7109375" customWidth="1"/>
    <col min="5" max="5" width="5.140625" style="110" customWidth="1"/>
  </cols>
  <sheetData>
    <row r="1" spans="1:4" ht="15.75" thickBot="1">
      <c r="A1" s="110"/>
      <c r="B1" s="110"/>
      <c r="C1" s="110"/>
      <c r="D1" s="110"/>
    </row>
    <row r="2" spans="1:4">
      <c r="A2" s="110"/>
      <c r="B2" s="570" t="str">
        <f>+EA!C1</f>
        <v>Cuenta Pública Tercer Trimestre 2017</v>
      </c>
      <c r="C2" s="571"/>
      <c r="D2" s="572"/>
    </row>
    <row r="3" spans="1:4">
      <c r="A3" s="110"/>
      <c r="B3" s="573" t="str">
        <f>+EA!C6</f>
        <v>UNIVERSIDAD PEDAGÓGICA DE DURANGO</v>
      </c>
      <c r="C3" s="574"/>
      <c r="D3" s="575"/>
    </row>
    <row r="4" spans="1:4" ht="15.75" thickBot="1">
      <c r="A4" s="110"/>
      <c r="B4" s="576" t="s">
        <v>382</v>
      </c>
      <c r="C4" s="577"/>
      <c r="D4" s="578"/>
    </row>
    <row r="5" spans="1:4" ht="15.75" thickBot="1">
      <c r="A5" s="110"/>
      <c r="B5" s="579" t="s">
        <v>383</v>
      </c>
      <c r="C5" s="581" t="s">
        <v>384</v>
      </c>
      <c r="D5" s="582"/>
    </row>
    <row r="6" spans="1:4" ht="27.75" thickBot="1">
      <c r="A6" s="110"/>
      <c r="B6" s="580"/>
      <c r="C6" s="181" t="s">
        <v>385</v>
      </c>
      <c r="D6" s="181" t="s">
        <v>386</v>
      </c>
    </row>
    <row r="7" spans="1:4" ht="15.75" thickBot="1">
      <c r="A7" s="110"/>
      <c r="B7" s="420" t="s">
        <v>387</v>
      </c>
      <c r="C7" s="181"/>
      <c r="D7" s="181"/>
    </row>
    <row r="8" spans="1:4" ht="27.75" thickBot="1">
      <c r="A8" s="110"/>
      <c r="B8" s="420" t="s">
        <v>388</v>
      </c>
      <c r="C8" s="181" t="s">
        <v>389</v>
      </c>
      <c r="D8" s="181">
        <v>65500873413</v>
      </c>
    </row>
    <row r="9" spans="1:4" ht="27.75" thickBot="1">
      <c r="A9" s="110"/>
      <c r="B9" s="420" t="s">
        <v>390</v>
      </c>
      <c r="C9" s="181" t="s">
        <v>389</v>
      </c>
      <c r="D9" s="181">
        <v>65500873384</v>
      </c>
    </row>
    <row r="10" spans="1:4" ht="15.75" thickBot="1">
      <c r="A10" s="110"/>
      <c r="B10" s="420" t="s">
        <v>390</v>
      </c>
      <c r="C10" s="181" t="s">
        <v>391</v>
      </c>
      <c r="D10" s="181">
        <v>282326742</v>
      </c>
    </row>
    <row r="11" spans="1:4" ht="15.75" thickBot="1">
      <c r="A11" s="110"/>
      <c r="B11" s="420" t="s">
        <v>392</v>
      </c>
      <c r="C11" s="181"/>
      <c r="D11" s="181"/>
    </row>
    <row r="12" spans="1:4" ht="27.75" thickBot="1">
      <c r="A12" s="110"/>
      <c r="B12" s="420" t="s">
        <v>388</v>
      </c>
      <c r="C12" s="181" t="s">
        <v>389</v>
      </c>
      <c r="D12" s="181">
        <v>92000173994</v>
      </c>
    </row>
    <row r="13" spans="1:4" ht="27.75" thickBot="1">
      <c r="A13" s="110"/>
      <c r="B13" s="420" t="s">
        <v>390</v>
      </c>
      <c r="C13" s="181" t="s">
        <v>389</v>
      </c>
      <c r="D13" s="181">
        <v>655013158763</v>
      </c>
    </row>
    <row r="14" spans="1:4" ht="15.75" thickBot="1">
      <c r="A14" s="110"/>
      <c r="B14" s="420"/>
      <c r="C14" s="181"/>
      <c r="D14" s="181"/>
    </row>
    <row r="15" spans="1:4" ht="15.75" thickBot="1">
      <c r="A15" s="110"/>
      <c r="B15" s="420"/>
      <c r="C15" s="181"/>
      <c r="D15" s="181"/>
    </row>
    <row r="16" spans="1:4" ht="15.75" thickBot="1">
      <c r="A16" s="110"/>
      <c r="B16" s="182"/>
      <c r="C16" s="183"/>
      <c r="D16" s="183"/>
    </row>
    <row r="17" spans="1:4" ht="15.75" thickBot="1">
      <c r="A17" s="110"/>
      <c r="B17" s="182"/>
      <c r="C17" s="183"/>
      <c r="D17" s="183"/>
    </row>
    <row r="18" spans="1:4" ht="15.75" thickBot="1">
      <c r="A18" s="110"/>
      <c r="B18" s="182"/>
      <c r="C18" s="183"/>
      <c r="D18" s="183"/>
    </row>
    <row r="19" spans="1:4">
      <c r="A19" s="110"/>
      <c r="B19" s="110"/>
      <c r="C19" s="110"/>
      <c r="D19" s="110"/>
    </row>
    <row r="20" spans="1:4">
      <c r="A20" s="110"/>
      <c r="B20" s="110"/>
      <c r="C20" s="110"/>
      <c r="D20" s="110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N39"/>
  <sheetViews>
    <sheetView showGridLines="0" workbookViewId="0">
      <selection activeCell="K15" sqref="K15:L15"/>
    </sheetView>
  </sheetViews>
  <sheetFormatPr baseColWidth="10" defaultColWidth="11.42578125" defaultRowHeight="15"/>
  <cols>
    <col min="1" max="1" width="14.85546875" style="393" customWidth="1"/>
    <col min="2" max="2" width="22.5703125" style="393" customWidth="1"/>
    <col min="3" max="3" width="18" style="393" customWidth="1"/>
    <col min="4" max="4" width="0.85546875" style="393" customWidth="1"/>
    <col min="5" max="5" width="8.5703125" style="393" customWidth="1"/>
    <col min="6" max="6" width="2.140625" style="393" customWidth="1"/>
    <col min="7" max="7" width="5.85546875" style="393" customWidth="1"/>
    <col min="8" max="8" width="0.85546875" style="393" customWidth="1"/>
    <col min="9" max="9" width="1.140625" style="393" customWidth="1"/>
    <col min="10" max="10" width="3.140625" style="393" customWidth="1"/>
    <col min="11" max="11" width="17.42578125" style="393" customWidth="1"/>
    <col min="12" max="12" width="0.7109375" style="393" customWidth="1"/>
    <col min="13" max="13" width="0.28515625" style="393" customWidth="1"/>
    <col min="14" max="14" width="1.42578125" style="393" customWidth="1"/>
    <col min="15" max="16384" width="11.42578125" style="393"/>
  </cols>
  <sheetData>
    <row r="1" spans="1:14" ht="14.25" customHeight="1"/>
    <row r="2" spans="1:14" ht="14.25" customHeight="1">
      <c r="B2" s="394" t="s">
        <v>393</v>
      </c>
      <c r="C2" s="394"/>
      <c r="D2" s="394"/>
      <c r="E2" s="394"/>
      <c r="F2" s="394"/>
      <c r="G2" s="394"/>
      <c r="H2" s="394"/>
    </row>
    <row r="3" spans="1:14" ht="40.5" customHeight="1">
      <c r="B3" s="586" t="s">
        <v>456</v>
      </c>
      <c r="C3" s="586"/>
      <c r="D3" s="586"/>
      <c r="E3" s="586"/>
      <c r="F3" s="586"/>
      <c r="G3" s="586"/>
      <c r="H3" s="586"/>
      <c r="I3" s="586"/>
      <c r="J3" s="395"/>
      <c r="K3" s="395"/>
    </row>
    <row r="4" spans="1:14" ht="39.75" customHeight="1">
      <c r="A4" s="587"/>
      <c r="B4" s="588" t="s">
        <v>394</v>
      </c>
      <c r="C4" s="588"/>
      <c r="D4" s="588"/>
      <c r="E4" s="588"/>
      <c r="F4" s="588"/>
      <c r="G4" s="588"/>
      <c r="H4" s="588"/>
      <c r="J4" s="395"/>
      <c r="K4" s="395"/>
    </row>
    <row r="5" spans="1:14" ht="2.25" customHeight="1">
      <c r="A5" s="587"/>
      <c r="B5" s="588"/>
      <c r="C5" s="588"/>
      <c r="D5" s="588"/>
      <c r="E5" s="588"/>
      <c r="F5" s="588"/>
      <c r="G5" s="588"/>
      <c r="H5" s="588"/>
      <c r="J5" s="588"/>
      <c r="K5" s="588"/>
    </row>
    <row r="6" spans="1:14" ht="4.5" customHeight="1">
      <c r="A6" s="587"/>
      <c r="B6" s="588" t="s">
        <v>393</v>
      </c>
      <c r="C6" s="588"/>
      <c r="D6" s="588"/>
      <c r="E6" s="588"/>
      <c r="F6" s="588"/>
      <c r="G6" s="588"/>
      <c r="H6" s="588"/>
      <c r="J6" s="588"/>
      <c r="K6" s="588"/>
    </row>
    <row r="7" spans="1:14" ht="14.25" hidden="1" customHeight="1">
      <c r="A7" s="587"/>
      <c r="J7" s="588"/>
      <c r="K7" s="588"/>
    </row>
    <row r="8" spans="1:14" ht="2.25" customHeight="1">
      <c r="A8" s="587"/>
      <c r="B8" s="588" t="s">
        <v>462</v>
      </c>
      <c r="C8" s="588"/>
      <c r="D8" s="588"/>
      <c r="E8" s="588"/>
      <c r="F8" s="588"/>
      <c r="G8" s="588"/>
      <c r="H8" s="588"/>
      <c r="J8" s="588"/>
      <c r="K8" s="588"/>
    </row>
    <row r="9" spans="1:14" ht="10.5" customHeight="1">
      <c r="A9" s="587"/>
      <c r="B9" s="588"/>
      <c r="C9" s="588"/>
      <c r="D9" s="588"/>
      <c r="E9" s="588"/>
      <c r="F9" s="588"/>
      <c r="G9" s="588"/>
      <c r="H9" s="588"/>
    </row>
    <row r="10" spans="1:14" ht="3" customHeight="1">
      <c r="B10" s="588"/>
      <c r="C10" s="588"/>
      <c r="D10" s="588"/>
      <c r="E10" s="588"/>
      <c r="F10" s="588"/>
      <c r="G10" s="588"/>
      <c r="H10" s="588"/>
    </row>
    <row r="11" spans="1:14" ht="17.25" customHeight="1">
      <c r="B11" s="588" t="s">
        <v>395</v>
      </c>
      <c r="C11" s="588"/>
      <c r="D11" s="588"/>
      <c r="E11" s="588"/>
      <c r="F11" s="588"/>
      <c r="G11" s="588"/>
      <c r="H11" s="588"/>
    </row>
    <row r="12" spans="1:14" ht="4.5" customHeight="1">
      <c r="A12" s="587"/>
      <c r="B12" s="587"/>
      <c r="C12" s="58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</row>
    <row r="13" spans="1:14" ht="0.75" customHeight="1"/>
    <row r="14" spans="1:14" ht="16.5" customHeight="1">
      <c r="A14" s="589" t="s">
        <v>396</v>
      </c>
      <c r="B14" s="589"/>
      <c r="C14" s="589"/>
      <c r="D14" s="589"/>
      <c r="E14" s="589"/>
      <c r="F14" s="590"/>
      <c r="G14" s="590"/>
      <c r="H14" s="590"/>
      <c r="I14" s="590"/>
      <c r="J14" s="590"/>
      <c r="K14" s="591">
        <v>10597419.25</v>
      </c>
      <c r="L14" s="591"/>
    </row>
    <row r="15" spans="1:14" ht="16.5" customHeight="1">
      <c r="A15" s="583" t="s">
        <v>393</v>
      </c>
      <c r="B15" s="583"/>
      <c r="C15" s="583"/>
      <c r="D15" s="583"/>
      <c r="E15" s="583"/>
      <c r="F15" s="584"/>
      <c r="G15" s="584"/>
      <c r="H15" s="584"/>
      <c r="I15" s="584"/>
      <c r="J15" s="584"/>
      <c r="K15" s="585"/>
      <c r="L15" s="585"/>
    </row>
    <row r="16" spans="1:14" ht="16.5" customHeight="1">
      <c r="A16" s="589" t="s">
        <v>397</v>
      </c>
      <c r="B16" s="589"/>
      <c r="C16" s="589"/>
      <c r="D16" s="589"/>
      <c r="E16" s="589"/>
      <c r="F16" s="590"/>
      <c r="G16" s="590"/>
      <c r="H16" s="590"/>
      <c r="I16" s="590"/>
      <c r="J16" s="590"/>
      <c r="K16" s="591">
        <f>SUM(F17:J21)</f>
        <v>0</v>
      </c>
      <c r="L16" s="591"/>
    </row>
    <row r="17" spans="1:14" ht="16.5" customHeight="1">
      <c r="A17" s="583" t="s">
        <v>398</v>
      </c>
      <c r="B17" s="583"/>
      <c r="C17" s="583"/>
      <c r="D17" s="583"/>
      <c r="E17" s="583"/>
      <c r="F17" s="584">
        <v>0</v>
      </c>
      <c r="G17" s="584"/>
      <c r="H17" s="584"/>
      <c r="I17" s="584"/>
      <c r="J17" s="584"/>
      <c r="K17" s="585"/>
      <c r="L17" s="585"/>
    </row>
    <row r="18" spans="1:14" ht="16.5" customHeight="1">
      <c r="A18" s="583" t="s">
        <v>399</v>
      </c>
      <c r="B18" s="583"/>
      <c r="C18" s="583"/>
      <c r="D18" s="583"/>
      <c r="E18" s="583"/>
      <c r="F18" s="584">
        <v>0</v>
      </c>
      <c r="G18" s="584"/>
      <c r="H18" s="584"/>
      <c r="I18" s="584"/>
      <c r="J18" s="584"/>
      <c r="K18" s="592"/>
      <c r="L18" s="592"/>
    </row>
    <row r="19" spans="1:14" ht="16.5" customHeight="1">
      <c r="A19" s="583" t="s">
        <v>400</v>
      </c>
      <c r="B19" s="583"/>
      <c r="C19" s="583"/>
      <c r="D19" s="583"/>
      <c r="E19" s="583"/>
      <c r="F19" s="584">
        <v>0</v>
      </c>
      <c r="G19" s="584"/>
      <c r="H19" s="584"/>
      <c r="I19" s="584"/>
      <c r="J19" s="584"/>
      <c r="K19" s="592"/>
      <c r="L19" s="592"/>
    </row>
    <row r="20" spans="1:14" ht="16.5" customHeight="1">
      <c r="A20" s="583" t="s">
        <v>401</v>
      </c>
      <c r="B20" s="583"/>
      <c r="C20" s="583"/>
      <c r="D20" s="583"/>
      <c r="E20" s="583"/>
      <c r="F20" s="584">
        <v>0</v>
      </c>
      <c r="G20" s="584"/>
      <c r="H20" s="584"/>
      <c r="I20" s="584"/>
      <c r="J20" s="584"/>
      <c r="K20" s="592"/>
      <c r="L20" s="592"/>
    </row>
    <row r="21" spans="1:14" ht="16.5" customHeight="1">
      <c r="A21" s="583" t="s">
        <v>402</v>
      </c>
      <c r="B21" s="583"/>
      <c r="C21" s="583"/>
      <c r="D21" s="583"/>
      <c r="E21" s="583"/>
      <c r="F21" s="584">
        <v>0</v>
      </c>
      <c r="G21" s="584"/>
      <c r="H21" s="584"/>
      <c r="I21" s="584"/>
      <c r="J21" s="584"/>
      <c r="K21" s="592"/>
      <c r="L21" s="592"/>
    </row>
    <row r="22" spans="1:14" ht="16.5" customHeight="1">
      <c r="A22" s="583" t="s">
        <v>393</v>
      </c>
      <c r="B22" s="583"/>
      <c r="C22" s="583"/>
      <c r="D22" s="583"/>
      <c r="E22" s="583"/>
      <c r="F22" s="584"/>
      <c r="G22" s="584"/>
      <c r="H22" s="584"/>
      <c r="I22" s="584"/>
      <c r="J22" s="584"/>
      <c r="K22" s="592"/>
      <c r="L22" s="592"/>
    </row>
    <row r="23" spans="1:14" ht="16.5" customHeight="1">
      <c r="A23" s="589" t="s">
        <v>403</v>
      </c>
      <c r="B23" s="589"/>
      <c r="C23" s="589"/>
      <c r="D23" s="589"/>
      <c r="E23" s="589"/>
      <c r="F23" s="590"/>
      <c r="G23" s="590"/>
      <c r="H23" s="590"/>
      <c r="I23" s="590"/>
      <c r="J23" s="590"/>
      <c r="K23" s="591">
        <v>0</v>
      </c>
      <c r="L23" s="591"/>
    </row>
    <row r="24" spans="1:14" ht="16.5" customHeight="1">
      <c r="A24" s="583" t="s">
        <v>404</v>
      </c>
      <c r="B24" s="583"/>
      <c r="C24" s="583"/>
      <c r="D24" s="583"/>
      <c r="E24" s="583"/>
      <c r="F24" s="584">
        <v>0</v>
      </c>
      <c r="G24" s="584"/>
      <c r="H24" s="584"/>
      <c r="I24" s="584"/>
      <c r="J24" s="584"/>
      <c r="K24" s="585"/>
      <c r="L24" s="585"/>
    </row>
    <row r="25" spans="1:14" ht="17.25" customHeight="1">
      <c r="A25" s="583" t="s">
        <v>405</v>
      </c>
      <c r="B25" s="583"/>
      <c r="C25" s="583"/>
      <c r="D25" s="583"/>
      <c r="E25" s="583"/>
      <c r="F25" s="584">
        <v>0</v>
      </c>
      <c r="G25" s="584"/>
      <c r="H25" s="584"/>
      <c r="I25" s="584"/>
      <c r="J25" s="584"/>
      <c r="K25" s="592"/>
      <c r="L25" s="592"/>
    </row>
    <row r="26" spans="1:14" ht="16.5" customHeight="1">
      <c r="A26" s="583" t="s">
        <v>406</v>
      </c>
      <c r="B26" s="583"/>
      <c r="C26" s="583"/>
      <c r="D26" s="583"/>
      <c r="E26" s="583"/>
      <c r="F26" s="584">
        <v>0</v>
      </c>
      <c r="G26" s="584"/>
      <c r="H26" s="584"/>
      <c r="I26" s="584"/>
      <c r="J26" s="584"/>
      <c r="K26" s="592"/>
      <c r="L26" s="592"/>
    </row>
    <row r="27" spans="1:14" ht="16.5" customHeight="1">
      <c r="A27" s="583" t="s">
        <v>407</v>
      </c>
      <c r="B27" s="583"/>
      <c r="C27" s="583"/>
      <c r="D27" s="583"/>
      <c r="E27" s="583"/>
      <c r="F27" s="584">
        <v>0</v>
      </c>
      <c r="G27" s="584"/>
      <c r="H27" s="584"/>
      <c r="I27" s="584"/>
      <c r="J27" s="584"/>
      <c r="K27" s="592"/>
      <c r="L27" s="592"/>
    </row>
    <row r="28" spans="1:14" ht="16.5" customHeight="1">
      <c r="A28" s="583" t="s">
        <v>393</v>
      </c>
      <c r="B28" s="583"/>
      <c r="C28" s="583"/>
      <c r="D28" s="583"/>
      <c r="E28" s="583"/>
      <c r="F28" s="584"/>
      <c r="G28" s="584"/>
      <c r="H28" s="584"/>
      <c r="I28" s="584"/>
      <c r="J28" s="584"/>
      <c r="K28" s="592"/>
      <c r="L28" s="592"/>
    </row>
    <row r="29" spans="1:14" ht="16.5" customHeight="1">
      <c r="A29" s="589" t="s">
        <v>408</v>
      </c>
      <c r="B29" s="589"/>
      <c r="C29" s="589"/>
      <c r="D29" s="589"/>
      <c r="E29" s="589"/>
      <c r="F29" s="590"/>
      <c r="G29" s="590"/>
      <c r="H29" s="590"/>
      <c r="I29" s="590"/>
      <c r="J29" s="590"/>
      <c r="K29" s="591">
        <f>+K14+K16-K23</f>
        <v>10597419.25</v>
      </c>
      <c r="L29" s="591"/>
    </row>
    <row r="30" spans="1:14" ht="7.5" customHeight="1">
      <c r="A30" s="595" t="s">
        <v>393</v>
      </c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</row>
    <row r="31" spans="1:14" ht="9" customHeight="1"/>
    <row r="32" spans="1:14" ht="27" customHeight="1">
      <c r="A32" s="596"/>
      <c r="B32" s="596"/>
      <c r="C32" s="596"/>
      <c r="D32" s="596"/>
      <c r="E32" s="596"/>
      <c r="F32" s="596"/>
      <c r="G32" s="596"/>
      <c r="H32" s="596"/>
      <c r="I32" s="596"/>
      <c r="J32" s="596"/>
      <c r="K32" s="596"/>
      <c r="L32" s="596"/>
      <c r="M32" s="596"/>
      <c r="N32" s="596"/>
    </row>
    <row r="33" spans="1:14" ht="73.5" customHeight="1">
      <c r="A33" s="597"/>
      <c r="B33" s="597"/>
      <c r="C33" s="597"/>
      <c r="D33" s="597"/>
      <c r="E33" s="597"/>
      <c r="F33" s="597"/>
      <c r="G33" s="597"/>
      <c r="H33" s="597"/>
      <c r="I33" s="597"/>
      <c r="J33" s="597"/>
      <c r="K33" s="597"/>
      <c r="L33" s="597"/>
      <c r="M33" s="597"/>
      <c r="N33" s="597"/>
    </row>
    <row r="34" spans="1:14" ht="9.75" customHeight="1">
      <c r="A34" s="598" t="s">
        <v>393</v>
      </c>
      <c r="B34" s="598"/>
      <c r="C34" s="598"/>
      <c r="D34" s="598"/>
      <c r="E34" s="598"/>
      <c r="F34" s="598"/>
      <c r="G34" s="598"/>
      <c r="H34" s="598"/>
      <c r="I34" s="598"/>
      <c r="J34" s="598"/>
      <c r="K34" s="598"/>
      <c r="L34" s="598"/>
      <c r="M34" s="598"/>
      <c r="N34" s="598"/>
    </row>
    <row r="35" spans="1:14" ht="22.5" customHeight="1"/>
    <row r="36" spans="1:14" ht="4.5" customHeight="1">
      <c r="A36" s="587"/>
      <c r="B36" s="587"/>
      <c r="C36" s="587"/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</row>
    <row r="37" spans="1:14" ht="3" customHeight="1"/>
    <row r="38" spans="1:14" ht="12" customHeight="1">
      <c r="A38" s="593" t="s">
        <v>393</v>
      </c>
      <c r="B38" s="593"/>
      <c r="C38" s="593"/>
      <c r="E38" s="593" t="s">
        <v>393</v>
      </c>
      <c r="F38" s="593"/>
      <c r="G38" s="593"/>
      <c r="H38" s="594"/>
      <c r="I38" s="594"/>
      <c r="J38" s="594"/>
      <c r="K38" s="594"/>
      <c r="L38" s="594"/>
      <c r="M38" s="594"/>
      <c r="N38" s="594"/>
    </row>
    <row r="39" spans="1:14" ht="12" customHeight="1">
      <c r="A39" s="593" t="s">
        <v>409</v>
      </c>
      <c r="B39" s="593"/>
      <c r="C39" s="593" t="s">
        <v>393</v>
      </c>
      <c r="D39" s="593"/>
      <c r="E39" s="593"/>
      <c r="F39" s="593"/>
      <c r="H39" s="594" t="s">
        <v>393</v>
      </c>
      <c r="I39" s="594"/>
      <c r="J39" s="594"/>
      <c r="K39" s="594"/>
      <c r="L39" s="594"/>
      <c r="M39" s="594"/>
      <c r="N39" s="594"/>
    </row>
  </sheetData>
  <mergeCells count="68">
    <mergeCell ref="A39:B39"/>
    <mergeCell ref="C39:F39"/>
    <mergeCell ref="H39:N39"/>
    <mergeCell ref="A30:M30"/>
    <mergeCell ref="A32:N32"/>
    <mergeCell ref="A33:N33"/>
    <mergeCell ref="A34:N34"/>
    <mergeCell ref="A36:N36"/>
    <mergeCell ref="A38:C38"/>
    <mergeCell ref="E38:G38"/>
    <mergeCell ref="H38:N38"/>
    <mergeCell ref="A28:E28"/>
    <mergeCell ref="F28:J28"/>
    <mergeCell ref="K28:L28"/>
    <mergeCell ref="A29:E29"/>
    <mergeCell ref="F29:J29"/>
    <mergeCell ref="K29:L29"/>
    <mergeCell ref="A26:E26"/>
    <mergeCell ref="F26:J26"/>
    <mergeCell ref="K26:L26"/>
    <mergeCell ref="A27:E27"/>
    <mergeCell ref="F27:J27"/>
    <mergeCell ref="K27:L27"/>
    <mergeCell ref="A24:E24"/>
    <mergeCell ref="F24:J24"/>
    <mergeCell ref="K24:L24"/>
    <mergeCell ref="A25:E25"/>
    <mergeCell ref="F25:J25"/>
    <mergeCell ref="K25:L25"/>
    <mergeCell ref="A22:E22"/>
    <mergeCell ref="F22:J22"/>
    <mergeCell ref="K22:L22"/>
    <mergeCell ref="A23:E23"/>
    <mergeCell ref="F23:J23"/>
    <mergeCell ref="K23:L23"/>
    <mergeCell ref="A20:E20"/>
    <mergeCell ref="F20:J20"/>
    <mergeCell ref="K20:L20"/>
    <mergeCell ref="A21:E21"/>
    <mergeCell ref="F21:J21"/>
    <mergeCell ref="K21:L21"/>
    <mergeCell ref="A18:E18"/>
    <mergeCell ref="F18:J18"/>
    <mergeCell ref="K18:L18"/>
    <mergeCell ref="A19:E19"/>
    <mergeCell ref="F19:J19"/>
    <mergeCell ref="K19:L19"/>
    <mergeCell ref="A16:E16"/>
    <mergeCell ref="F16:J16"/>
    <mergeCell ref="K16:L16"/>
    <mergeCell ref="A17:E17"/>
    <mergeCell ref="F17:J17"/>
    <mergeCell ref="K17:L17"/>
    <mergeCell ref="A15:E15"/>
    <mergeCell ref="F15:J15"/>
    <mergeCell ref="K15:L15"/>
    <mergeCell ref="B3:I3"/>
    <mergeCell ref="A4:A9"/>
    <mergeCell ref="B4:H5"/>
    <mergeCell ref="J5:K6"/>
    <mergeCell ref="B6:H6"/>
    <mergeCell ref="J7:K8"/>
    <mergeCell ref="B8:H10"/>
    <mergeCell ref="B11:H11"/>
    <mergeCell ref="A12:N12"/>
    <mergeCell ref="A14:E14"/>
    <mergeCell ref="F14:J14"/>
    <mergeCell ref="K14:L14"/>
  </mergeCells>
  <pageMargins left="0.70866141732283472" right="0.48" top="0.74803149606299213" bottom="0.74803149606299213" header="0.31496062992125984" footer="0.31496062992125984"/>
  <pageSetup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N54"/>
  <sheetViews>
    <sheetView showGridLines="0" topLeftCell="A9" zoomScaleNormal="100" workbookViewId="0">
      <selection activeCell="B11" sqref="B11:H11"/>
    </sheetView>
  </sheetViews>
  <sheetFormatPr baseColWidth="10" defaultColWidth="11.42578125" defaultRowHeight="15"/>
  <cols>
    <col min="1" max="1" width="11.5703125" style="393" customWidth="1"/>
    <col min="2" max="2" width="22.5703125" style="393" customWidth="1"/>
    <col min="3" max="3" width="18" style="393" customWidth="1"/>
    <col min="4" max="4" width="0.85546875" style="393" customWidth="1"/>
    <col min="5" max="5" width="8.5703125" style="393" customWidth="1"/>
    <col min="6" max="6" width="1" style="393" customWidth="1"/>
    <col min="7" max="7" width="5.85546875" style="393" customWidth="1"/>
    <col min="8" max="8" width="0.85546875" style="393" customWidth="1"/>
    <col min="9" max="9" width="1.140625" style="393" customWidth="1"/>
    <col min="10" max="10" width="3.140625" style="393" customWidth="1"/>
    <col min="11" max="11" width="18.7109375" style="393" customWidth="1"/>
    <col min="12" max="12" width="0.7109375" style="393" customWidth="1"/>
    <col min="13" max="13" width="0.28515625" style="393" customWidth="1"/>
    <col min="14" max="14" width="1.42578125" style="393" customWidth="1"/>
    <col min="15" max="16384" width="11.42578125" style="393"/>
  </cols>
  <sheetData>
    <row r="1" spans="1:14" ht="2.25" customHeight="1"/>
    <row r="2" spans="1:14" ht="14.25" customHeight="1">
      <c r="B2" s="394" t="s">
        <v>393</v>
      </c>
      <c r="C2" s="394"/>
      <c r="D2" s="394"/>
      <c r="E2" s="394"/>
      <c r="F2" s="394"/>
      <c r="G2" s="394"/>
      <c r="H2" s="394"/>
    </row>
    <row r="3" spans="1:14" ht="36" customHeight="1">
      <c r="B3" s="586" t="s">
        <v>456</v>
      </c>
      <c r="C3" s="586"/>
      <c r="D3" s="586"/>
      <c r="E3" s="586"/>
      <c r="F3" s="586"/>
      <c r="G3" s="586"/>
      <c r="H3" s="586"/>
      <c r="I3" s="586"/>
      <c r="J3" s="588"/>
      <c r="K3" s="588"/>
    </row>
    <row r="4" spans="1:14" ht="14.25" customHeight="1">
      <c r="A4" s="587"/>
      <c r="B4" s="588" t="s">
        <v>410</v>
      </c>
      <c r="C4" s="588"/>
      <c r="D4" s="588"/>
      <c r="E4" s="588"/>
      <c r="F4" s="588"/>
      <c r="G4" s="588"/>
      <c r="H4" s="588"/>
      <c r="J4" s="588"/>
      <c r="K4" s="588"/>
    </row>
    <row r="5" spans="1:14" ht="16.5" customHeight="1">
      <c r="A5" s="587"/>
      <c r="B5" s="588"/>
      <c r="C5" s="588"/>
      <c r="D5" s="588"/>
      <c r="E5" s="588"/>
      <c r="F5" s="588"/>
      <c r="G5" s="588"/>
      <c r="H5" s="588"/>
      <c r="J5" s="588"/>
      <c r="K5" s="588"/>
    </row>
    <row r="6" spans="1:14" ht="5.25" customHeight="1">
      <c r="A6" s="587"/>
      <c r="B6" s="588" t="s">
        <v>393</v>
      </c>
      <c r="C6" s="588"/>
      <c r="D6" s="588"/>
      <c r="E6" s="588"/>
      <c r="F6" s="588"/>
      <c r="G6" s="588"/>
      <c r="H6" s="588"/>
    </row>
    <row r="7" spans="1:14" ht="12.75" hidden="1" customHeight="1">
      <c r="A7" s="587"/>
      <c r="J7" s="588"/>
      <c r="K7" s="588"/>
    </row>
    <row r="8" spans="1:14" ht="1.5" customHeight="1">
      <c r="J8" s="588"/>
      <c r="K8" s="588"/>
    </row>
    <row r="9" spans="1:14" ht="2.25" customHeight="1">
      <c r="B9" s="588" t="s">
        <v>462</v>
      </c>
      <c r="C9" s="588"/>
      <c r="D9" s="588"/>
      <c r="E9" s="588"/>
      <c r="F9" s="588"/>
      <c r="G9" s="588"/>
      <c r="H9" s="588"/>
      <c r="J9" s="588"/>
      <c r="K9" s="588"/>
    </row>
    <row r="10" spans="1:14" ht="13.5" customHeight="1">
      <c r="B10" s="588"/>
      <c r="C10" s="588"/>
      <c r="D10" s="588"/>
      <c r="E10" s="588"/>
      <c r="F10" s="588"/>
      <c r="G10" s="588"/>
      <c r="H10" s="588"/>
    </row>
    <row r="11" spans="1:14" ht="16.5" customHeight="1">
      <c r="B11" s="588" t="s">
        <v>395</v>
      </c>
      <c r="C11" s="588"/>
      <c r="D11" s="588"/>
      <c r="E11" s="588"/>
      <c r="F11" s="588"/>
      <c r="G11" s="588"/>
      <c r="H11" s="588"/>
    </row>
    <row r="12" spans="1:14" ht="4.5" customHeight="1">
      <c r="A12" s="587"/>
      <c r="B12" s="587"/>
      <c r="C12" s="58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</row>
    <row r="13" spans="1:14" ht="0.75" customHeight="1"/>
    <row r="14" spans="1:14" ht="16.5" customHeight="1">
      <c r="A14" s="589" t="s">
        <v>411</v>
      </c>
      <c r="B14" s="589"/>
      <c r="C14" s="589"/>
      <c r="D14" s="589"/>
      <c r="E14" s="589"/>
      <c r="F14" s="590"/>
      <c r="G14" s="590"/>
      <c r="H14" s="590"/>
      <c r="I14" s="590"/>
      <c r="J14" s="590"/>
      <c r="K14" s="591">
        <f>+P.Egr.COG!G82</f>
        <v>10143116.83</v>
      </c>
      <c r="L14" s="591"/>
    </row>
    <row r="15" spans="1:14" ht="16.5" customHeight="1">
      <c r="A15" s="583" t="s">
        <v>393</v>
      </c>
      <c r="B15" s="583"/>
      <c r="C15" s="583"/>
      <c r="D15" s="583"/>
      <c r="E15" s="583"/>
      <c r="F15" s="584"/>
      <c r="G15" s="584"/>
      <c r="H15" s="584"/>
      <c r="I15" s="584"/>
      <c r="J15" s="584"/>
      <c r="K15" s="585"/>
      <c r="L15" s="585"/>
    </row>
    <row r="16" spans="1:14" ht="17.25" customHeight="1">
      <c r="A16" s="589" t="s">
        <v>412</v>
      </c>
      <c r="B16" s="589"/>
      <c r="C16" s="589"/>
      <c r="D16" s="589"/>
      <c r="E16" s="589"/>
      <c r="F16" s="590"/>
      <c r="G16" s="590"/>
      <c r="H16" s="590"/>
      <c r="I16" s="590"/>
      <c r="J16" s="590"/>
      <c r="K16" s="591">
        <f>SUM(F17:J33)</f>
        <v>132143.35</v>
      </c>
      <c r="L16" s="591"/>
    </row>
    <row r="17" spans="1:12" ht="16.5" customHeight="1">
      <c r="A17" s="583" t="s">
        <v>413</v>
      </c>
      <c r="B17" s="583"/>
      <c r="C17" s="583"/>
      <c r="D17" s="583"/>
      <c r="E17" s="583"/>
      <c r="F17" s="584">
        <v>0</v>
      </c>
      <c r="G17" s="584"/>
      <c r="H17" s="584"/>
      <c r="I17" s="584"/>
      <c r="J17" s="584"/>
      <c r="K17" s="585"/>
      <c r="L17" s="585"/>
    </row>
    <row r="18" spans="1:12" ht="16.5" customHeight="1">
      <c r="A18" s="583" t="s">
        <v>414</v>
      </c>
      <c r="B18" s="583"/>
      <c r="C18" s="583"/>
      <c r="D18" s="583"/>
      <c r="E18" s="583"/>
      <c r="F18" s="584">
        <v>0</v>
      </c>
      <c r="G18" s="584"/>
      <c r="H18" s="584"/>
      <c r="I18" s="584"/>
      <c r="J18" s="584"/>
      <c r="K18" s="592"/>
      <c r="L18" s="592"/>
    </row>
    <row r="19" spans="1:12" ht="16.5" customHeight="1">
      <c r="A19" s="583" t="s">
        <v>415</v>
      </c>
      <c r="B19" s="583"/>
      <c r="C19" s="583"/>
      <c r="D19" s="583"/>
      <c r="E19" s="583"/>
      <c r="F19" s="584">
        <v>0</v>
      </c>
      <c r="G19" s="584"/>
      <c r="H19" s="584"/>
      <c r="I19" s="584"/>
      <c r="J19" s="584"/>
      <c r="K19" s="592"/>
      <c r="L19" s="592"/>
    </row>
    <row r="20" spans="1:12" ht="16.5" customHeight="1">
      <c r="A20" s="583" t="s">
        <v>416</v>
      </c>
      <c r="B20" s="583"/>
      <c r="C20" s="583"/>
      <c r="D20" s="583"/>
      <c r="E20" s="583"/>
      <c r="F20" s="584">
        <v>0</v>
      </c>
      <c r="G20" s="584"/>
      <c r="H20" s="584"/>
      <c r="I20" s="584"/>
      <c r="J20" s="584"/>
      <c r="K20" s="592"/>
      <c r="L20" s="592"/>
    </row>
    <row r="21" spans="1:12" ht="16.5" customHeight="1">
      <c r="A21" s="583" t="s">
        <v>417</v>
      </c>
      <c r="B21" s="583"/>
      <c r="C21" s="583"/>
      <c r="D21" s="583"/>
      <c r="E21" s="583"/>
      <c r="F21" s="584">
        <v>0</v>
      </c>
      <c r="G21" s="584"/>
      <c r="H21" s="584"/>
      <c r="I21" s="584"/>
      <c r="J21" s="584"/>
      <c r="K21" s="592"/>
      <c r="L21" s="592"/>
    </row>
    <row r="22" spans="1:12" ht="16.5" customHeight="1">
      <c r="A22" s="583" t="s">
        <v>418</v>
      </c>
      <c r="B22" s="583"/>
      <c r="C22" s="583"/>
      <c r="D22" s="583"/>
      <c r="E22" s="583"/>
      <c r="F22" s="584">
        <v>0</v>
      </c>
      <c r="G22" s="584"/>
      <c r="H22" s="584"/>
      <c r="I22" s="584"/>
      <c r="J22" s="584"/>
      <c r="K22" s="592"/>
      <c r="L22" s="592"/>
    </row>
    <row r="23" spans="1:12" ht="16.5" customHeight="1">
      <c r="A23" s="583" t="s">
        <v>419</v>
      </c>
      <c r="B23" s="583"/>
      <c r="C23" s="583"/>
      <c r="D23" s="583"/>
      <c r="E23" s="583"/>
      <c r="F23" s="584">
        <v>0</v>
      </c>
      <c r="G23" s="584"/>
      <c r="H23" s="584"/>
      <c r="I23" s="584"/>
      <c r="J23" s="584"/>
      <c r="K23" s="592"/>
      <c r="L23" s="592"/>
    </row>
    <row r="24" spans="1:12" ht="16.5" customHeight="1">
      <c r="A24" s="583" t="s">
        <v>420</v>
      </c>
      <c r="B24" s="583"/>
      <c r="C24" s="583"/>
      <c r="D24" s="583"/>
      <c r="E24" s="583"/>
      <c r="F24" s="584">
        <v>132143.35</v>
      </c>
      <c r="G24" s="584"/>
      <c r="H24" s="584"/>
      <c r="I24" s="584"/>
      <c r="J24" s="584"/>
      <c r="K24" s="592"/>
      <c r="L24" s="592"/>
    </row>
    <row r="25" spans="1:12" ht="16.5" customHeight="1">
      <c r="A25" s="583" t="s">
        <v>421</v>
      </c>
      <c r="B25" s="583"/>
      <c r="C25" s="583"/>
      <c r="D25" s="583"/>
      <c r="E25" s="583"/>
      <c r="F25" s="584">
        <v>0</v>
      </c>
      <c r="G25" s="584"/>
      <c r="H25" s="584"/>
      <c r="I25" s="584"/>
      <c r="J25" s="584"/>
      <c r="K25" s="592"/>
      <c r="L25" s="592"/>
    </row>
    <row r="26" spans="1:12" ht="16.5" customHeight="1">
      <c r="A26" s="583" t="s">
        <v>422</v>
      </c>
      <c r="B26" s="583"/>
      <c r="C26" s="583"/>
      <c r="D26" s="583"/>
      <c r="E26" s="583"/>
      <c r="F26" s="584">
        <v>0</v>
      </c>
      <c r="G26" s="584"/>
      <c r="H26" s="584"/>
      <c r="I26" s="584"/>
      <c r="J26" s="584"/>
      <c r="K26" s="592"/>
      <c r="L26" s="592"/>
    </row>
    <row r="27" spans="1:12" ht="16.5" customHeight="1">
      <c r="A27" s="583" t="s">
        <v>423</v>
      </c>
      <c r="B27" s="583"/>
      <c r="C27" s="583"/>
      <c r="D27" s="583"/>
      <c r="E27" s="583"/>
      <c r="F27" s="584">
        <v>0</v>
      </c>
      <c r="G27" s="584"/>
      <c r="H27" s="584"/>
      <c r="I27" s="584"/>
      <c r="J27" s="584"/>
      <c r="K27" s="592"/>
      <c r="L27" s="592"/>
    </row>
    <row r="28" spans="1:12" ht="16.5" customHeight="1">
      <c r="A28" s="583" t="s">
        <v>424</v>
      </c>
      <c r="B28" s="583"/>
      <c r="C28" s="583"/>
      <c r="D28" s="583"/>
      <c r="E28" s="583"/>
      <c r="F28" s="584">
        <v>0</v>
      </c>
      <c r="G28" s="584"/>
      <c r="H28" s="584"/>
      <c r="I28" s="584"/>
      <c r="J28" s="584"/>
      <c r="K28" s="592"/>
      <c r="L28" s="592"/>
    </row>
    <row r="29" spans="1:12" ht="17.25" customHeight="1">
      <c r="A29" s="583" t="s">
        <v>425</v>
      </c>
      <c r="B29" s="583"/>
      <c r="C29" s="583"/>
      <c r="D29" s="583"/>
      <c r="E29" s="583"/>
      <c r="F29" s="584">
        <v>0</v>
      </c>
      <c r="G29" s="584"/>
      <c r="H29" s="584"/>
      <c r="I29" s="584"/>
      <c r="J29" s="584"/>
      <c r="K29" s="592"/>
      <c r="L29" s="592"/>
    </row>
    <row r="30" spans="1:12" ht="16.5" customHeight="1">
      <c r="A30" s="583" t="s">
        <v>426</v>
      </c>
      <c r="B30" s="583"/>
      <c r="C30" s="583"/>
      <c r="D30" s="583"/>
      <c r="E30" s="583"/>
      <c r="F30" s="584">
        <v>0</v>
      </c>
      <c r="G30" s="584"/>
      <c r="H30" s="584"/>
      <c r="I30" s="584"/>
      <c r="J30" s="584"/>
      <c r="K30" s="592"/>
      <c r="L30" s="592"/>
    </row>
    <row r="31" spans="1:12" ht="16.5" customHeight="1">
      <c r="A31" s="583" t="s">
        <v>427</v>
      </c>
      <c r="B31" s="583"/>
      <c r="C31" s="583"/>
      <c r="D31" s="583"/>
      <c r="E31" s="583"/>
      <c r="F31" s="584">
        <v>0</v>
      </c>
      <c r="G31" s="584"/>
      <c r="H31" s="584"/>
      <c r="I31" s="584"/>
      <c r="J31" s="584"/>
      <c r="K31" s="592"/>
      <c r="L31" s="592"/>
    </row>
    <row r="32" spans="1:12" ht="16.5" customHeight="1">
      <c r="A32" s="583" t="s">
        <v>428</v>
      </c>
      <c r="B32" s="583"/>
      <c r="C32" s="583"/>
      <c r="D32" s="583"/>
      <c r="E32" s="583"/>
      <c r="F32" s="584">
        <v>0</v>
      </c>
      <c r="G32" s="584"/>
      <c r="H32" s="584"/>
      <c r="I32" s="584"/>
      <c r="J32" s="584"/>
      <c r="K32" s="592"/>
      <c r="L32" s="592"/>
    </row>
    <row r="33" spans="1:14" ht="16.5" customHeight="1">
      <c r="A33" s="583" t="s">
        <v>429</v>
      </c>
      <c r="B33" s="583"/>
      <c r="C33" s="583"/>
      <c r="D33" s="583"/>
      <c r="E33" s="583"/>
      <c r="F33" s="584">
        <v>0</v>
      </c>
      <c r="G33" s="584"/>
      <c r="H33" s="584"/>
      <c r="I33" s="584"/>
      <c r="J33" s="584"/>
      <c r="K33" s="592"/>
      <c r="L33" s="592"/>
    </row>
    <row r="34" spans="1:14" ht="16.5" customHeight="1">
      <c r="A34" s="583" t="s">
        <v>393</v>
      </c>
      <c r="B34" s="583"/>
      <c r="C34" s="583"/>
      <c r="D34" s="583"/>
      <c r="E34" s="583"/>
      <c r="F34" s="584"/>
      <c r="G34" s="584"/>
      <c r="H34" s="584"/>
      <c r="I34" s="584"/>
      <c r="J34" s="584"/>
      <c r="K34" s="592"/>
      <c r="L34" s="592"/>
    </row>
    <row r="35" spans="1:14" ht="16.5" customHeight="1">
      <c r="A35" s="589" t="s">
        <v>430</v>
      </c>
      <c r="B35" s="589"/>
      <c r="C35" s="589"/>
      <c r="D35" s="589"/>
      <c r="E35" s="589"/>
      <c r="F35" s="590"/>
      <c r="G35" s="590"/>
      <c r="H35" s="590"/>
      <c r="I35" s="590"/>
      <c r="J35" s="590"/>
      <c r="K35" s="591">
        <f>SUM(F36:J42)</f>
        <v>1650734.57</v>
      </c>
      <c r="L35" s="591"/>
    </row>
    <row r="36" spans="1:14" ht="16.5" customHeight="1">
      <c r="A36" s="583" t="s">
        <v>431</v>
      </c>
      <c r="B36" s="583"/>
      <c r="C36" s="583"/>
      <c r="D36" s="583"/>
      <c r="E36" s="583"/>
      <c r="F36" s="584">
        <v>1650734.57</v>
      </c>
      <c r="G36" s="584"/>
      <c r="H36" s="584"/>
      <c r="I36" s="584"/>
      <c r="J36" s="584"/>
      <c r="K36" s="585"/>
      <c r="L36" s="585"/>
    </row>
    <row r="37" spans="1:14" ht="16.5" customHeight="1">
      <c r="A37" s="583" t="s">
        <v>432</v>
      </c>
      <c r="B37" s="583"/>
      <c r="C37" s="583"/>
      <c r="D37" s="583"/>
      <c r="E37" s="583"/>
      <c r="F37" s="584">
        <v>0</v>
      </c>
      <c r="G37" s="584"/>
      <c r="H37" s="584"/>
      <c r="I37" s="584"/>
      <c r="J37" s="584"/>
      <c r="K37" s="592"/>
      <c r="L37" s="592"/>
    </row>
    <row r="38" spans="1:14" ht="16.5" customHeight="1">
      <c r="A38" s="583" t="s">
        <v>433</v>
      </c>
      <c r="B38" s="583"/>
      <c r="C38" s="583"/>
      <c r="D38" s="583"/>
      <c r="E38" s="583"/>
      <c r="F38" s="584">
        <v>0</v>
      </c>
      <c r="G38" s="584"/>
      <c r="H38" s="584"/>
      <c r="I38" s="584"/>
      <c r="J38" s="584"/>
      <c r="K38" s="592"/>
      <c r="L38" s="592"/>
    </row>
    <row r="39" spans="1:14" ht="16.5" customHeight="1">
      <c r="A39" s="583" t="s">
        <v>434</v>
      </c>
      <c r="B39" s="583"/>
      <c r="C39" s="583"/>
      <c r="D39" s="583"/>
      <c r="E39" s="583"/>
      <c r="F39" s="584">
        <v>0</v>
      </c>
      <c r="G39" s="584"/>
      <c r="H39" s="584"/>
      <c r="I39" s="584"/>
      <c r="J39" s="584"/>
      <c r="K39" s="592"/>
      <c r="L39" s="592"/>
    </row>
    <row r="40" spans="1:14" ht="16.5" customHeight="1">
      <c r="A40" s="583" t="s">
        <v>435</v>
      </c>
      <c r="B40" s="583"/>
      <c r="C40" s="583"/>
      <c r="D40" s="583"/>
      <c r="E40" s="583"/>
      <c r="F40" s="584">
        <v>0</v>
      </c>
      <c r="G40" s="584"/>
      <c r="H40" s="584"/>
      <c r="I40" s="584"/>
      <c r="J40" s="584"/>
      <c r="K40" s="592"/>
      <c r="L40" s="592"/>
    </row>
    <row r="41" spans="1:14" ht="17.25" customHeight="1">
      <c r="A41" s="583" t="s">
        <v>436</v>
      </c>
      <c r="B41" s="583"/>
      <c r="C41" s="583"/>
      <c r="D41" s="583"/>
      <c r="E41" s="583"/>
      <c r="F41" s="584">
        <v>0</v>
      </c>
      <c r="G41" s="584"/>
      <c r="H41" s="584"/>
      <c r="I41" s="584"/>
      <c r="J41" s="584"/>
      <c r="K41" s="592"/>
      <c r="L41" s="592"/>
    </row>
    <row r="42" spans="1:14" ht="16.5" customHeight="1">
      <c r="A42" s="583" t="s">
        <v>437</v>
      </c>
      <c r="B42" s="583"/>
      <c r="C42" s="583"/>
      <c r="D42" s="583"/>
      <c r="E42" s="583"/>
      <c r="F42" s="584">
        <v>0</v>
      </c>
      <c r="G42" s="584"/>
      <c r="H42" s="584"/>
      <c r="I42" s="584"/>
      <c r="J42" s="584"/>
      <c r="K42" s="592"/>
      <c r="L42" s="592"/>
    </row>
    <row r="43" spans="1:14" ht="16.5" customHeight="1">
      <c r="A43" s="583" t="s">
        <v>393</v>
      </c>
      <c r="B43" s="583"/>
      <c r="C43" s="583"/>
      <c r="D43" s="583"/>
      <c r="E43" s="583"/>
      <c r="F43" s="584"/>
      <c r="G43" s="584"/>
      <c r="H43" s="584"/>
      <c r="I43" s="584"/>
      <c r="J43" s="584"/>
      <c r="K43" s="592"/>
      <c r="L43" s="592"/>
    </row>
    <row r="44" spans="1:14" ht="16.5" customHeight="1">
      <c r="A44" s="589" t="s">
        <v>438</v>
      </c>
      <c r="B44" s="589"/>
      <c r="C44" s="589"/>
      <c r="D44" s="589"/>
      <c r="E44" s="589"/>
      <c r="F44" s="590"/>
      <c r="G44" s="590"/>
      <c r="H44" s="590"/>
      <c r="I44" s="590"/>
      <c r="J44" s="590"/>
      <c r="K44" s="591">
        <f>+K14-K16+K35</f>
        <v>11661708.050000001</v>
      </c>
      <c r="L44" s="591"/>
    </row>
    <row r="45" spans="1:14" ht="7.5" customHeight="1">
      <c r="A45" s="595" t="s">
        <v>393</v>
      </c>
      <c r="B45" s="595"/>
      <c r="C45" s="595"/>
      <c r="D45" s="595"/>
      <c r="E45" s="595"/>
      <c r="F45" s="595"/>
      <c r="G45" s="595"/>
      <c r="H45" s="595"/>
      <c r="I45" s="595"/>
      <c r="J45" s="595"/>
      <c r="K45" s="595"/>
      <c r="L45" s="595"/>
      <c r="M45" s="595"/>
    </row>
    <row r="46" spans="1:14" ht="9" customHeight="1"/>
    <row r="47" spans="1:14" ht="27" customHeight="1">
      <c r="A47" s="596"/>
      <c r="B47" s="596"/>
      <c r="C47" s="596"/>
      <c r="D47" s="596"/>
      <c r="E47" s="596"/>
      <c r="F47" s="596"/>
      <c r="G47" s="596"/>
      <c r="H47" s="596"/>
      <c r="I47" s="596"/>
      <c r="J47" s="596"/>
      <c r="K47" s="596"/>
      <c r="L47" s="596"/>
      <c r="M47" s="596"/>
      <c r="N47" s="596"/>
    </row>
    <row r="48" spans="1:14" ht="73.5" customHeight="1">
      <c r="A48" s="597"/>
      <c r="B48" s="597"/>
      <c r="C48" s="597"/>
      <c r="D48" s="597"/>
      <c r="E48" s="597"/>
      <c r="F48" s="597"/>
      <c r="G48" s="597"/>
      <c r="H48" s="597"/>
      <c r="I48" s="597"/>
      <c r="J48" s="597"/>
      <c r="K48" s="597"/>
      <c r="L48" s="597"/>
      <c r="M48" s="597"/>
      <c r="N48" s="597"/>
    </row>
    <row r="49" spans="1:14" ht="9.75" customHeight="1">
      <c r="A49" s="598" t="s">
        <v>393</v>
      </c>
      <c r="B49" s="598"/>
      <c r="C49" s="598"/>
      <c r="D49" s="598"/>
      <c r="E49" s="598"/>
      <c r="F49" s="598"/>
      <c r="G49" s="598"/>
      <c r="H49" s="598"/>
      <c r="I49" s="598"/>
      <c r="J49" s="598"/>
      <c r="K49" s="598"/>
      <c r="L49" s="598"/>
      <c r="M49" s="598"/>
      <c r="N49" s="598"/>
    </row>
    <row r="50" spans="1:14" ht="21.75" customHeight="1"/>
    <row r="51" spans="1:14" ht="5.25" customHeight="1">
      <c r="A51" s="587"/>
      <c r="B51" s="587"/>
      <c r="C51" s="587"/>
      <c r="D51" s="587"/>
      <c r="E51" s="587"/>
      <c r="F51" s="587"/>
      <c r="G51" s="587"/>
      <c r="H51" s="587"/>
      <c r="I51" s="587"/>
      <c r="J51" s="587"/>
      <c r="K51" s="587"/>
      <c r="L51" s="587"/>
      <c r="M51" s="587"/>
      <c r="N51" s="587"/>
    </row>
    <row r="52" spans="1:14" ht="3" customHeight="1"/>
    <row r="53" spans="1:14" ht="12" customHeight="1">
      <c r="A53" s="593" t="s">
        <v>393</v>
      </c>
      <c r="B53" s="593"/>
      <c r="C53" s="593"/>
      <c r="E53" s="593" t="s">
        <v>393</v>
      </c>
      <c r="F53" s="593"/>
      <c r="G53" s="593"/>
      <c r="H53" s="594"/>
      <c r="I53" s="594"/>
      <c r="J53" s="594"/>
      <c r="K53" s="594"/>
      <c r="L53" s="594"/>
      <c r="M53" s="594"/>
      <c r="N53" s="594"/>
    </row>
    <row r="54" spans="1:14" ht="12" customHeight="1">
      <c r="A54" s="593" t="s">
        <v>409</v>
      </c>
      <c r="B54" s="593"/>
      <c r="C54" s="593" t="s">
        <v>393</v>
      </c>
      <c r="D54" s="593"/>
      <c r="E54" s="593"/>
      <c r="F54" s="593"/>
      <c r="H54" s="594" t="s">
        <v>393</v>
      </c>
      <c r="I54" s="594"/>
      <c r="J54" s="594"/>
      <c r="K54" s="594"/>
      <c r="L54" s="594"/>
      <c r="M54" s="594"/>
      <c r="N54" s="594"/>
    </row>
  </sheetData>
  <mergeCells count="114">
    <mergeCell ref="A49:N49"/>
    <mergeCell ref="A51:N51"/>
    <mergeCell ref="A53:C53"/>
    <mergeCell ref="E53:G53"/>
    <mergeCell ref="H53:N53"/>
    <mergeCell ref="A54:B54"/>
    <mergeCell ref="C54:F54"/>
    <mergeCell ref="H54:N54"/>
    <mergeCell ref="A44:E44"/>
    <mergeCell ref="F44:J44"/>
    <mergeCell ref="K44:L44"/>
    <mergeCell ref="A45:M45"/>
    <mergeCell ref="A47:N47"/>
    <mergeCell ref="A48:N48"/>
    <mergeCell ref="A42:E42"/>
    <mergeCell ref="F42:J42"/>
    <mergeCell ref="K42:L42"/>
    <mergeCell ref="A43:E43"/>
    <mergeCell ref="F43:J43"/>
    <mergeCell ref="K43:L43"/>
    <mergeCell ref="A40:E40"/>
    <mergeCell ref="F40:J40"/>
    <mergeCell ref="K40:L40"/>
    <mergeCell ref="A41:E41"/>
    <mergeCell ref="F41:J41"/>
    <mergeCell ref="K41:L41"/>
    <mergeCell ref="A38:E38"/>
    <mergeCell ref="F38:J38"/>
    <mergeCell ref="K38:L38"/>
    <mergeCell ref="A39:E39"/>
    <mergeCell ref="F39:J39"/>
    <mergeCell ref="K39:L39"/>
    <mergeCell ref="A36:E36"/>
    <mergeCell ref="F36:J36"/>
    <mergeCell ref="K36:L36"/>
    <mergeCell ref="A37:E37"/>
    <mergeCell ref="F37:J37"/>
    <mergeCell ref="K37:L37"/>
    <mergeCell ref="A34:E34"/>
    <mergeCell ref="F34:J34"/>
    <mergeCell ref="K34:L34"/>
    <mergeCell ref="A35:E35"/>
    <mergeCell ref="F35:J35"/>
    <mergeCell ref="K35:L35"/>
    <mergeCell ref="A32:E32"/>
    <mergeCell ref="F32:J32"/>
    <mergeCell ref="K32:L32"/>
    <mergeCell ref="A33:E33"/>
    <mergeCell ref="F33:J33"/>
    <mergeCell ref="K33:L33"/>
    <mergeCell ref="A30:E30"/>
    <mergeCell ref="F30:J30"/>
    <mergeCell ref="K30:L30"/>
    <mergeCell ref="A31:E31"/>
    <mergeCell ref="F31:J31"/>
    <mergeCell ref="K31:L31"/>
    <mergeCell ref="A28:E28"/>
    <mergeCell ref="F28:J28"/>
    <mergeCell ref="K28:L28"/>
    <mergeCell ref="A29:E29"/>
    <mergeCell ref="F29:J29"/>
    <mergeCell ref="K29:L29"/>
    <mergeCell ref="A26:E26"/>
    <mergeCell ref="F26:J26"/>
    <mergeCell ref="K26:L26"/>
    <mergeCell ref="A27:E27"/>
    <mergeCell ref="F27:J27"/>
    <mergeCell ref="K27:L27"/>
    <mergeCell ref="A24:E24"/>
    <mergeCell ref="F24:J24"/>
    <mergeCell ref="K24:L24"/>
    <mergeCell ref="A25:E25"/>
    <mergeCell ref="F25:J25"/>
    <mergeCell ref="K25:L25"/>
    <mergeCell ref="A22:E22"/>
    <mergeCell ref="F22:J22"/>
    <mergeCell ref="K22:L22"/>
    <mergeCell ref="A23:E23"/>
    <mergeCell ref="F23:J23"/>
    <mergeCell ref="K23:L23"/>
    <mergeCell ref="A20:E20"/>
    <mergeCell ref="F20:J20"/>
    <mergeCell ref="K20:L20"/>
    <mergeCell ref="A21:E21"/>
    <mergeCell ref="F21:J21"/>
    <mergeCell ref="K21:L21"/>
    <mergeCell ref="A18:E18"/>
    <mergeCell ref="F18:J18"/>
    <mergeCell ref="K18:L18"/>
    <mergeCell ref="A19:E19"/>
    <mergeCell ref="F19:J19"/>
    <mergeCell ref="K19:L19"/>
    <mergeCell ref="A16:E16"/>
    <mergeCell ref="F16:J16"/>
    <mergeCell ref="K16:L16"/>
    <mergeCell ref="A17:E17"/>
    <mergeCell ref="F17:J17"/>
    <mergeCell ref="K17:L17"/>
    <mergeCell ref="B11:H11"/>
    <mergeCell ref="A12:N12"/>
    <mergeCell ref="A14:E14"/>
    <mergeCell ref="F14:J14"/>
    <mergeCell ref="K14:L14"/>
    <mergeCell ref="A15:E15"/>
    <mergeCell ref="F15:J15"/>
    <mergeCell ref="K15:L15"/>
    <mergeCell ref="B3:I3"/>
    <mergeCell ref="J3:K4"/>
    <mergeCell ref="A4:A7"/>
    <mergeCell ref="B4:H5"/>
    <mergeCell ref="J5:K5"/>
    <mergeCell ref="B6:H6"/>
    <mergeCell ref="J7:K9"/>
    <mergeCell ref="B9:H10"/>
  </mergeCells>
  <pageMargins left="0.61" right="0.52" top="0.49" bottom="0.42" header="0.31496062992125984" footer="0.31496062992125984"/>
  <pageSetup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74"/>
  <sheetViews>
    <sheetView zoomScale="70" zoomScaleNormal="70" zoomScalePageLayoutView="80" workbookViewId="0">
      <selection activeCell="G74" sqref="G74:H74"/>
    </sheetView>
  </sheetViews>
  <sheetFormatPr baseColWidth="10" defaultColWidth="11.42578125" defaultRowHeight="12"/>
  <cols>
    <col min="1" max="1" width="4.85546875" style="263" customWidth="1"/>
    <col min="2" max="2" width="27.5703125" style="263" customWidth="1"/>
    <col min="3" max="3" width="37.85546875" style="263" customWidth="1"/>
    <col min="4" max="5" width="21" style="263" customWidth="1"/>
    <col min="6" max="6" width="11" style="342" customWidth="1"/>
    <col min="7" max="8" width="27.5703125" style="263" customWidth="1"/>
    <col min="9" max="10" width="21" style="263" customWidth="1"/>
    <col min="11" max="11" width="4.85546875" style="54" customWidth="1"/>
    <col min="12" max="12" width="1.7109375" style="54" customWidth="1"/>
    <col min="13" max="16384" width="11.42578125" style="263"/>
  </cols>
  <sheetData>
    <row r="1" spans="1:12" ht="6" customHeight="1">
      <c r="A1" s="224"/>
      <c r="B1" s="224"/>
      <c r="C1" s="224"/>
      <c r="D1" s="224"/>
      <c r="E1" s="224"/>
      <c r="F1" s="341"/>
      <c r="G1" s="224"/>
      <c r="H1" s="224"/>
      <c r="I1" s="224"/>
      <c r="J1" s="224"/>
      <c r="K1" s="224"/>
    </row>
    <row r="2" spans="1:12" ht="6" customHeight="1">
      <c r="K2" s="263"/>
      <c r="L2" s="263"/>
    </row>
    <row r="3" spans="1:12" ht="14.1" customHeight="1">
      <c r="B3" s="264"/>
      <c r="C3" s="446" t="str">
        <f>+EA!C1</f>
        <v>Cuenta Pública Tercer Trimestre 2017</v>
      </c>
      <c r="D3" s="446"/>
      <c r="E3" s="446"/>
      <c r="F3" s="446"/>
      <c r="G3" s="446"/>
      <c r="H3" s="446"/>
      <c r="I3" s="446"/>
      <c r="J3" s="264"/>
      <c r="K3" s="264"/>
      <c r="L3" s="263"/>
    </row>
    <row r="4" spans="1:12" ht="14.1" customHeight="1">
      <c r="B4" s="343"/>
      <c r="C4" s="446" t="s">
        <v>61</v>
      </c>
      <c r="D4" s="446"/>
      <c r="E4" s="446"/>
      <c r="F4" s="446"/>
      <c r="G4" s="446"/>
      <c r="H4" s="446"/>
      <c r="I4" s="446"/>
      <c r="J4" s="264"/>
      <c r="K4" s="264"/>
    </row>
    <row r="5" spans="1:12" ht="14.1" customHeight="1">
      <c r="B5" s="344"/>
      <c r="C5" s="446" t="s">
        <v>461</v>
      </c>
      <c r="D5" s="446"/>
      <c r="E5" s="446"/>
      <c r="F5" s="446"/>
      <c r="G5" s="446"/>
      <c r="H5" s="446"/>
      <c r="I5" s="446"/>
      <c r="J5" s="264"/>
      <c r="K5" s="264"/>
    </row>
    <row r="6" spans="1:12" ht="14.1" customHeight="1">
      <c r="B6" s="17"/>
      <c r="C6" s="447" t="s">
        <v>1</v>
      </c>
      <c r="D6" s="447"/>
      <c r="E6" s="447"/>
      <c r="F6" s="447"/>
      <c r="G6" s="447"/>
      <c r="H6" s="447"/>
      <c r="I6" s="447"/>
      <c r="J6" s="17"/>
      <c r="K6" s="17"/>
    </row>
    <row r="7" spans="1:12" ht="20.100000000000001" customHeight="1">
      <c r="A7" s="43"/>
      <c r="B7" s="265" t="s">
        <v>2</v>
      </c>
      <c r="C7" s="444" t="str">
        <f>+EA!C6</f>
        <v>UNIVERSIDAD PEDAGÓGICA DE DURANGO</v>
      </c>
      <c r="D7" s="444"/>
      <c r="E7" s="444"/>
      <c r="F7" s="444"/>
      <c r="G7" s="444"/>
      <c r="H7" s="444"/>
      <c r="I7" s="444"/>
      <c r="J7" s="230"/>
    </row>
    <row r="8" spans="1:12" ht="3" customHeight="1">
      <c r="A8" s="17"/>
      <c r="B8" s="17"/>
      <c r="C8" s="17"/>
      <c r="D8" s="17"/>
      <c r="E8" s="17"/>
      <c r="F8" s="345"/>
      <c r="G8" s="17"/>
      <c r="H8" s="17"/>
      <c r="I8" s="17"/>
      <c r="J8" s="17"/>
      <c r="K8" s="263"/>
      <c r="L8" s="263"/>
    </row>
    <row r="9" spans="1:12" ht="3" customHeight="1">
      <c r="A9" s="17"/>
      <c r="B9" s="17"/>
      <c r="C9" s="17"/>
      <c r="D9" s="17"/>
      <c r="E9" s="17"/>
      <c r="F9" s="345"/>
      <c r="G9" s="17"/>
      <c r="H9" s="17"/>
      <c r="I9" s="17"/>
      <c r="J9" s="17"/>
    </row>
    <row r="10" spans="1:12" s="349" customFormat="1" ht="15" customHeight="1">
      <c r="A10" s="438"/>
      <c r="B10" s="440" t="s">
        <v>62</v>
      </c>
      <c r="C10" s="440"/>
      <c r="D10" s="346" t="s">
        <v>63</v>
      </c>
      <c r="E10" s="346"/>
      <c r="F10" s="442"/>
      <c r="G10" s="440" t="s">
        <v>62</v>
      </c>
      <c r="H10" s="440"/>
      <c r="I10" s="346" t="s">
        <v>63</v>
      </c>
      <c r="J10" s="346"/>
      <c r="K10" s="347"/>
      <c r="L10" s="348"/>
    </row>
    <row r="11" spans="1:12" s="349" customFormat="1" ht="15" customHeight="1">
      <c r="A11" s="439"/>
      <c r="B11" s="441"/>
      <c r="C11" s="441"/>
      <c r="D11" s="350">
        <v>2017</v>
      </c>
      <c r="E11" s="350">
        <v>2016</v>
      </c>
      <c r="F11" s="443"/>
      <c r="G11" s="441"/>
      <c r="H11" s="441"/>
      <c r="I11" s="350">
        <v>2017</v>
      </c>
      <c r="J11" s="350">
        <v>2016</v>
      </c>
      <c r="K11" s="351"/>
      <c r="L11" s="348"/>
    </row>
    <row r="12" spans="1:12" ht="3" customHeight="1">
      <c r="A12" s="16"/>
      <c r="B12" s="17"/>
      <c r="C12" s="17"/>
      <c r="D12" s="17"/>
      <c r="E12" s="17"/>
      <c r="F12" s="345"/>
      <c r="G12" s="17"/>
      <c r="H12" s="17"/>
      <c r="I12" s="17"/>
      <c r="J12" s="17"/>
      <c r="K12" s="277"/>
      <c r="L12" s="263"/>
    </row>
    <row r="13" spans="1:12" ht="3" customHeight="1">
      <c r="A13" s="16"/>
      <c r="B13" s="17"/>
      <c r="C13" s="17"/>
      <c r="D13" s="17"/>
      <c r="E13" s="17"/>
      <c r="F13" s="345"/>
      <c r="G13" s="17"/>
      <c r="H13" s="17"/>
      <c r="I13" s="17"/>
      <c r="J13" s="17"/>
      <c r="K13" s="277"/>
    </row>
    <row r="14" spans="1:12" ht="12.75">
      <c r="A14" s="275"/>
      <c r="B14" s="432" t="s">
        <v>64</v>
      </c>
      <c r="C14" s="432"/>
      <c r="D14" s="313"/>
      <c r="E14" s="38"/>
      <c r="G14" s="432" t="s">
        <v>65</v>
      </c>
      <c r="H14" s="432"/>
      <c r="I14" s="264"/>
      <c r="J14" s="264"/>
      <c r="K14" s="277"/>
    </row>
    <row r="15" spans="1:12" ht="5.0999999999999996" customHeight="1">
      <c r="A15" s="275"/>
      <c r="B15" s="399"/>
      <c r="C15" s="264"/>
      <c r="D15" s="185"/>
      <c r="E15" s="185"/>
      <c r="G15" s="399"/>
      <c r="H15" s="264"/>
      <c r="I15" s="344"/>
      <c r="J15" s="344"/>
      <c r="K15" s="277"/>
    </row>
    <row r="16" spans="1:12" ht="12.75">
      <c r="A16" s="275"/>
      <c r="B16" s="430" t="s">
        <v>66</v>
      </c>
      <c r="C16" s="430"/>
      <c r="D16" s="185"/>
      <c r="E16" s="185"/>
      <c r="G16" s="430" t="s">
        <v>67</v>
      </c>
      <c r="H16" s="430"/>
      <c r="I16" s="185"/>
      <c r="J16" s="185"/>
      <c r="K16" s="277"/>
    </row>
    <row r="17" spans="1:11" ht="5.0999999999999996" customHeight="1">
      <c r="A17" s="275"/>
      <c r="B17" s="401"/>
      <c r="C17" s="334"/>
      <c r="D17" s="185"/>
      <c r="E17" s="185"/>
      <c r="G17" s="401"/>
      <c r="H17" s="334"/>
      <c r="I17" s="185"/>
      <c r="J17" s="185"/>
      <c r="K17" s="277"/>
    </row>
    <row r="18" spans="1:11">
      <c r="A18" s="275"/>
      <c r="B18" s="431" t="s">
        <v>68</v>
      </c>
      <c r="C18" s="431"/>
      <c r="D18" s="278">
        <v>832877.96</v>
      </c>
      <c r="E18" s="278">
        <v>3028733.29</v>
      </c>
      <c r="F18" s="352"/>
      <c r="G18" s="431" t="s">
        <v>69</v>
      </c>
      <c r="H18" s="431"/>
      <c r="I18" s="278">
        <v>154447.92000000001</v>
      </c>
      <c r="J18" s="278">
        <v>339728.38</v>
      </c>
      <c r="K18" s="353"/>
    </row>
    <row r="19" spans="1:11">
      <c r="A19" s="275"/>
      <c r="B19" s="431" t="s">
        <v>70</v>
      </c>
      <c r="C19" s="431"/>
      <c r="D19" s="278">
        <v>39642.17</v>
      </c>
      <c r="E19" s="278">
        <v>224862.07999999999</v>
      </c>
      <c r="F19" s="352"/>
      <c r="G19" s="431" t="s">
        <v>71</v>
      </c>
      <c r="H19" s="431"/>
      <c r="I19" s="278">
        <v>0</v>
      </c>
      <c r="J19" s="278">
        <v>0</v>
      </c>
      <c r="K19" s="353"/>
    </row>
    <row r="20" spans="1:11">
      <c r="A20" s="275"/>
      <c r="B20" s="431" t="s">
        <v>72</v>
      </c>
      <c r="C20" s="431"/>
      <c r="D20" s="278">
        <v>0</v>
      </c>
      <c r="E20" s="278">
        <v>0</v>
      </c>
      <c r="F20" s="352"/>
      <c r="G20" s="431" t="s">
        <v>73</v>
      </c>
      <c r="H20" s="431"/>
      <c r="I20" s="278">
        <v>0</v>
      </c>
      <c r="J20" s="278">
        <v>0</v>
      </c>
      <c r="K20" s="353"/>
    </row>
    <row r="21" spans="1:11">
      <c r="A21" s="275"/>
      <c r="B21" s="431" t="s">
        <v>74</v>
      </c>
      <c r="C21" s="431"/>
      <c r="D21" s="278">
        <v>0</v>
      </c>
      <c r="E21" s="278">
        <v>0</v>
      </c>
      <c r="F21" s="352"/>
      <c r="G21" s="431" t="s">
        <v>75</v>
      </c>
      <c r="H21" s="431"/>
      <c r="I21" s="278">
        <v>0</v>
      </c>
      <c r="J21" s="278">
        <v>0</v>
      </c>
      <c r="K21" s="353"/>
    </row>
    <row r="22" spans="1:11">
      <c r="A22" s="275"/>
      <c r="B22" s="431" t="s">
        <v>76</v>
      </c>
      <c r="C22" s="431"/>
      <c r="D22" s="278">
        <v>0</v>
      </c>
      <c r="E22" s="278">
        <v>0</v>
      </c>
      <c r="F22" s="352"/>
      <c r="G22" s="431" t="s">
        <v>77</v>
      </c>
      <c r="H22" s="431"/>
      <c r="I22" s="278">
        <v>0</v>
      </c>
      <c r="J22" s="278">
        <v>0</v>
      </c>
      <c r="K22" s="353"/>
    </row>
    <row r="23" spans="1:11" ht="25.5" customHeight="1">
      <c r="A23" s="275"/>
      <c r="B23" s="431" t="s">
        <v>78</v>
      </c>
      <c r="C23" s="431"/>
      <c r="D23" s="278">
        <v>0</v>
      </c>
      <c r="E23" s="278">
        <v>0</v>
      </c>
      <c r="F23" s="352"/>
      <c r="G23" s="433" t="s">
        <v>79</v>
      </c>
      <c r="H23" s="433"/>
      <c r="I23" s="278">
        <v>0</v>
      </c>
      <c r="J23" s="278">
        <v>0</v>
      </c>
      <c r="K23" s="353"/>
    </row>
    <row r="24" spans="1:11">
      <c r="A24" s="275"/>
      <c r="B24" s="431" t="s">
        <v>80</v>
      </c>
      <c r="C24" s="431"/>
      <c r="D24" s="278">
        <v>0</v>
      </c>
      <c r="E24" s="278">
        <v>0</v>
      </c>
      <c r="F24" s="352"/>
      <c r="G24" s="431" t="s">
        <v>81</v>
      </c>
      <c r="H24" s="431"/>
      <c r="I24" s="278">
        <v>0</v>
      </c>
      <c r="J24" s="278">
        <v>0</v>
      </c>
      <c r="K24" s="353"/>
    </row>
    <row r="25" spans="1:11">
      <c r="A25" s="275"/>
      <c r="B25" s="48"/>
      <c r="C25" s="398"/>
      <c r="D25" s="279"/>
      <c r="E25" s="279"/>
      <c r="F25" s="352"/>
      <c r="G25" s="431" t="s">
        <v>82</v>
      </c>
      <c r="H25" s="431"/>
      <c r="I25" s="278">
        <v>0</v>
      </c>
      <c r="J25" s="278">
        <v>0</v>
      </c>
      <c r="K25" s="353"/>
    </row>
    <row r="26" spans="1:11" ht="12.75">
      <c r="A26" s="268"/>
      <c r="B26" s="430" t="s">
        <v>83</v>
      </c>
      <c r="C26" s="430"/>
      <c r="D26" s="354">
        <f>SUM(D18:D24)</f>
        <v>872520.13</v>
      </c>
      <c r="E26" s="354">
        <f>SUM(E18:E24)</f>
        <v>3253595.37</v>
      </c>
      <c r="F26" s="355"/>
      <c r="G26" s="399"/>
      <c r="H26" s="264"/>
      <c r="I26" s="332"/>
      <c r="J26" s="332"/>
      <c r="K26" s="353"/>
    </row>
    <row r="27" spans="1:11" ht="12.75">
      <c r="A27" s="268"/>
      <c r="B27" s="399"/>
      <c r="C27" s="400"/>
      <c r="D27" s="332"/>
      <c r="E27" s="332"/>
      <c r="F27" s="355"/>
      <c r="G27" s="430" t="s">
        <v>84</v>
      </c>
      <c r="H27" s="430"/>
      <c r="I27" s="354">
        <f>SUM(I18:I25)</f>
        <v>154447.92000000001</v>
      </c>
      <c r="J27" s="354">
        <f>SUM(J18:J25)</f>
        <v>339728.38</v>
      </c>
      <c r="K27" s="353"/>
    </row>
    <row r="28" spans="1:11">
      <c r="A28" s="275"/>
      <c r="B28" s="48"/>
      <c r="C28" s="48"/>
      <c r="D28" s="279"/>
      <c r="E28" s="279"/>
      <c r="F28" s="352"/>
      <c r="G28" s="290"/>
      <c r="H28" s="398"/>
      <c r="I28" s="279"/>
      <c r="J28" s="279"/>
      <c r="K28" s="353"/>
    </row>
    <row r="29" spans="1:11" ht="12.75">
      <c r="A29" s="275"/>
      <c r="B29" s="430" t="s">
        <v>85</v>
      </c>
      <c r="C29" s="430"/>
      <c r="D29" s="279"/>
      <c r="E29" s="279"/>
      <c r="F29" s="352"/>
      <c r="G29" s="430" t="s">
        <v>86</v>
      </c>
      <c r="H29" s="430"/>
      <c r="I29" s="279"/>
      <c r="J29" s="279"/>
      <c r="K29" s="353"/>
    </row>
    <row r="30" spans="1:11">
      <c r="A30" s="275"/>
      <c r="B30" s="48"/>
      <c r="C30" s="48"/>
      <c r="D30" s="279"/>
      <c r="E30" s="279"/>
      <c r="F30" s="352"/>
      <c r="G30" s="48"/>
      <c r="H30" s="398"/>
      <c r="I30" s="279"/>
      <c r="J30" s="279"/>
      <c r="K30" s="353"/>
    </row>
    <row r="31" spans="1:11">
      <c r="A31" s="275"/>
      <c r="B31" s="431" t="s">
        <v>87</v>
      </c>
      <c r="C31" s="431"/>
      <c r="D31" s="278">
        <v>0</v>
      </c>
      <c r="E31" s="278">
        <v>0</v>
      </c>
      <c r="F31" s="352"/>
      <c r="G31" s="431" t="s">
        <v>88</v>
      </c>
      <c r="H31" s="431"/>
      <c r="I31" s="278">
        <v>0</v>
      </c>
      <c r="J31" s="278">
        <v>0</v>
      </c>
      <c r="K31" s="353"/>
    </row>
    <row r="32" spans="1:11">
      <c r="A32" s="275"/>
      <c r="B32" s="431" t="s">
        <v>89</v>
      </c>
      <c r="C32" s="431"/>
      <c r="D32" s="278">
        <v>0</v>
      </c>
      <c r="E32" s="278">
        <v>0</v>
      </c>
      <c r="F32" s="352"/>
      <c r="G32" s="431" t="s">
        <v>90</v>
      </c>
      <c r="H32" s="431"/>
      <c r="I32" s="278">
        <v>0</v>
      </c>
      <c r="J32" s="278">
        <v>0</v>
      </c>
      <c r="K32" s="353"/>
    </row>
    <row r="33" spans="1:11">
      <c r="A33" s="275"/>
      <c r="B33" s="431" t="s">
        <v>91</v>
      </c>
      <c r="C33" s="431"/>
      <c r="D33" s="278">
        <v>61054651.640000001</v>
      </c>
      <c r="E33" s="278">
        <v>61054651.640000001</v>
      </c>
      <c r="F33" s="352"/>
      <c r="G33" s="431" t="s">
        <v>92</v>
      </c>
      <c r="H33" s="431"/>
      <c r="I33" s="278">
        <v>0</v>
      </c>
      <c r="J33" s="278">
        <v>0</v>
      </c>
      <c r="K33" s="353"/>
    </row>
    <row r="34" spans="1:11">
      <c r="A34" s="275"/>
      <c r="B34" s="431" t="s">
        <v>93</v>
      </c>
      <c r="C34" s="431"/>
      <c r="D34" s="278">
        <v>7940180.0800000001</v>
      </c>
      <c r="E34" s="278">
        <v>7781748.0199999996</v>
      </c>
      <c r="F34" s="352"/>
      <c r="G34" s="431" t="s">
        <v>94</v>
      </c>
      <c r="H34" s="431"/>
      <c r="I34" s="278">
        <v>0</v>
      </c>
      <c r="J34" s="278">
        <v>0</v>
      </c>
      <c r="K34" s="353"/>
    </row>
    <row r="35" spans="1:11" ht="26.25" customHeight="1">
      <c r="A35" s="275"/>
      <c r="B35" s="431" t="s">
        <v>95</v>
      </c>
      <c r="C35" s="431"/>
      <c r="D35" s="278">
        <v>0</v>
      </c>
      <c r="E35" s="278">
        <v>0</v>
      </c>
      <c r="F35" s="352"/>
      <c r="G35" s="433" t="s">
        <v>96</v>
      </c>
      <c r="H35" s="433"/>
      <c r="I35" s="278">
        <v>0</v>
      </c>
      <c r="J35" s="278">
        <v>0</v>
      </c>
      <c r="K35" s="353"/>
    </row>
    <row r="36" spans="1:11">
      <c r="A36" s="275"/>
      <c r="B36" s="431" t="s">
        <v>97</v>
      </c>
      <c r="C36" s="431"/>
      <c r="D36" s="278">
        <v>-15202464.57</v>
      </c>
      <c r="E36" s="278">
        <v>-12905941.039999999</v>
      </c>
      <c r="F36" s="352"/>
      <c r="G36" s="431" t="s">
        <v>98</v>
      </c>
      <c r="H36" s="431"/>
      <c r="I36" s="278">
        <v>0</v>
      </c>
      <c r="J36" s="278">
        <v>0</v>
      </c>
      <c r="K36" s="353"/>
    </row>
    <row r="37" spans="1:11">
      <c r="A37" s="275"/>
      <c r="B37" s="431" t="s">
        <v>99</v>
      </c>
      <c r="C37" s="431"/>
      <c r="D37" s="278">
        <v>0</v>
      </c>
      <c r="E37" s="278">
        <v>0</v>
      </c>
      <c r="F37" s="352"/>
      <c r="G37" s="48"/>
      <c r="H37" s="398"/>
      <c r="I37" s="279"/>
      <c r="J37" s="279"/>
      <c r="K37" s="353"/>
    </row>
    <row r="38" spans="1:11" ht="12.75">
      <c r="A38" s="275"/>
      <c r="B38" s="431" t="s">
        <v>100</v>
      </c>
      <c r="C38" s="431"/>
      <c r="D38" s="278">
        <v>0</v>
      </c>
      <c r="E38" s="278">
        <v>0</v>
      </c>
      <c r="F38" s="352"/>
      <c r="G38" s="430" t="s">
        <v>101</v>
      </c>
      <c r="H38" s="430"/>
      <c r="I38" s="354">
        <f>SUM(I31:I36)</f>
        <v>0</v>
      </c>
      <c r="J38" s="354">
        <f>SUM(J31:J36)</f>
        <v>0</v>
      </c>
      <c r="K38" s="353"/>
    </row>
    <row r="39" spans="1:11" ht="12.75">
      <c r="A39" s="275"/>
      <c r="B39" s="431" t="s">
        <v>102</v>
      </c>
      <c r="C39" s="431"/>
      <c r="D39" s="278">
        <v>0</v>
      </c>
      <c r="E39" s="278">
        <v>0</v>
      </c>
      <c r="F39" s="352"/>
      <c r="G39" s="399"/>
      <c r="H39" s="400"/>
      <c r="I39" s="332"/>
      <c r="J39" s="332"/>
      <c r="K39" s="353"/>
    </row>
    <row r="40" spans="1:11" ht="12.75">
      <c r="A40" s="275"/>
      <c r="B40" s="48"/>
      <c r="C40" s="398"/>
      <c r="D40" s="279"/>
      <c r="E40" s="279"/>
      <c r="F40" s="352"/>
      <c r="G40" s="430" t="s">
        <v>103</v>
      </c>
      <c r="H40" s="430"/>
      <c r="I40" s="354">
        <f>I27+I38</f>
        <v>154447.92000000001</v>
      </c>
      <c r="J40" s="354">
        <f>J27+J38</f>
        <v>339728.38</v>
      </c>
      <c r="K40" s="353"/>
    </row>
    <row r="41" spans="1:11" ht="12.75">
      <c r="A41" s="268"/>
      <c r="B41" s="430" t="s">
        <v>104</v>
      </c>
      <c r="C41" s="430"/>
      <c r="D41" s="354">
        <f>SUM(D31:D39)</f>
        <v>53792367.149999999</v>
      </c>
      <c r="E41" s="354">
        <f>SUM(E31:E39)</f>
        <v>55930458.619999997</v>
      </c>
      <c r="F41" s="355"/>
      <c r="G41" s="399"/>
      <c r="H41" s="356"/>
      <c r="I41" s="332"/>
      <c r="J41" s="332"/>
      <c r="K41" s="353"/>
    </row>
    <row r="42" spans="1:11" ht="12.75">
      <c r="A42" s="275"/>
      <c r="B42" s="48"/>
      <c r="C42" s="399"/>
      <c r="D42" s="279"/>
      <c r="E42" s="279"/>
      <c r="F42" s="352"/>
      <c r="G42" s="432" t="s">
        <v>105</v>
      </c>
      <c r="H42" s="432"/>
      <c r="I42" s="279"/>
      <c r="J42" s="279"/>
      <c r="K42" s="353"/>
    </row>
    <row r="43" spans="1:11" ht="12.75">
      <c r="A43" s="275"/>
      <c r="B43" s="430" t="s">
        <v>106</v>
      </c>
      <c r="C43" s="430"/>
      <c r="D43" s="354">
        <f>D26+D41</f>
        <v>54664887.280000001</v>
      </c>
      <c r="E43" s="354">
        <f>E26+E41</f>
        <v>59184053.989999995</v>
      </c>
      <c r="F43" s="352"/>
      <c r="G43" s="399"/>
      <c r="H43" s="356"/>
      <c r="I43" s="279"/>
      <c r="J43" s="279"/>
      <c r="K43" s="353"/>
    </row>
    <row r="44" spans="1:11" ht="12.75">
      <c r="A44" s="275"/>
      <c r="B44" s="48"/>
      <c r="C44" s="48"/>
      <c r="D44" s="279"/>
      <c r="E44" s="279"/>
      <c r="F44" s="352"/>
      <c r="G44" s="430" t="s">
        <v>107</v>
      </c>
      <c r="H44" s="430"/>
      <c r="I44" s="354">
        <f>SUM(I46:I48)</f>
        <v>67635263.299999997</v>
      </c>
      <c r="J44" s="354">
        <f>SUM(J46:J48)</f>
        <v>67635263.299999997</v>
      </c>
      <c r="K44" s="353"/>
    </row>
    <row r="45" spans="1:11">
      <c r="A45" s="275"/>
      <c r="B45" s="48"/>
      <c r="C45" s="48"/>
      <c r="D45" s="279"/>
      <c r="E45" s="279"/>
      <c r="F45" s="352"/>
      <c r="G45" s="48"/>
      <c r="H45" s="38"/>
      <c r="I45" s="279"/>
      <c r="J45" s="279"/>
      <c r="K45" s="353"/>
    </row>
    <row r="46" spans="1:11">
      <c r="A46" s="275"/>
      <c r="B46" s="48"/>
      <c r="C46" s="48"/>
      <c r="D46" s="357"/>
      <c r="E46" s="357"/>
      <c r="G46" s="431" t="s">
        <v>39</v>
      </c>
      <c r="H46" s="431"/>
      <c r="I46" s="278">
        <v>0</v>
      </c>
      <c r="J46" s="358">
        <v>0</v>
      </c>
      <c r="K46" s="353"/>
    </row>
    <row r="47" spans="1:11">
      <c r="A47" s="275"/>
      <c r="B47" s="48"/>
      <c r="C47" s="445"/>
      <c r="D47" s="445"/>
      <c r="E47" s="357"/>
      <c r="G47" s="431" t="s">
        <v>108</v>
      </c>
      <c r="H47" s="431"/>
      <c r="I47" s="278">
        <v>0</v>
      </c>
      <c r="J47" s="278">
        <v>0</v>
      </c>
      <c r="K47" s="353"/>
    </row>
    <row r="48" spans="1:11">
      <c r="A48" s="275"/>
      <c r="B48" s="48"/>
      <c r="C48" s="445"/>
      <c r="D48" s="445"/>
      <c r="E48" s="357"/>
      <c r="G48" s="431" t="s">
        <v>109</v>
      </c>
      <c r="H48" s="431"/>
      <c r="I48" s="278">
        <v>67635263.299999997</v>
      </c>
      <c r="J48" s="278">
        <v>67635263.299999997</v>
      </c>
      <c r="K48" s="353"/>
    </row>
    <row r="49" spans="1:11">
      <c r="A49" s="275"/>
      <c r="B49" s="48"/>
      <c r="C49" s="445"/>
      <c r="D49" s="445"/>
      <c r="E49" s="357"/>
      <c r="G49" s="48"/>
      <c r="H49" s="38"/>
      <c r="I49" s="279"/>
      <c r="J49" s="279"/>
      <c r="K49" s="353"/>
    </row>
    <row r="50" spans="1:11" ht="12.75">
      <c r="A50" s="275"/>
      <c r="B50" s="48"/>
      <c r="C50" s="445"/>
      <c r="D50" s="445"/>
      <c r="E50" s="357"/>
      <c r="G50" s="430" t="s">
        <v>110</v>
      </c>
      <c r="H50" s="430"/>
      <c r="I50" s="354">
        <f>SUM(I52:I56)</f>
        <v>-13124823.940000001</v>
      </c>
      <c r="J50" s="354">
        <f>SUM(J52:J56)</f>
        <v>-8790937.6899999995</v>
      </c>
      <c r="K50" s="353"/>
    </row>
    <row r="51" spans="1:11" ht="12.75">
      <c r="A51" s="275"/>
      <c r="B51" s="48"/>
      <c r="C51" s="445"/>
      <c r="D51" s="445"/>
      <c r="E51" s="357"/>
      <c r="G51" s="399"/>
      <c r="H51" s="38"/>
      <c r="I51" s="333"/>
      <c r="J51" s="333"/>
      <c r="K51" s="353"/>
    </row>
    <row r="52" spans="1:11">
      <c r="A52" s="275"/>
      <c r="B52" s="48"/>
      <c r="C52" s="445"/>
      <c r="D52" s="445"/>
      <c r="E52" s="357"/>
      <c r="G52" s="431" t="s">
        <v>111</v>
      </c>
      <c r="H52" s="431"/>
      <c r="I52" s="278">
        <f>+EA!I53</f>
        <v>-1064288.8000000007</v>
      </c>
      <c r="J52" s="278">
        <v>-1034405.95</v>
      </c>
      <c r="K52" s="353"/>
    </row>
    <row r="53" spans="1:11">
      <c r="A53" s="275"/>
      <c r="B53" s="48"/>
      <c r="C53" s="445"/>
      <c r="D53" s="445"/>
      <c r="E53" s="357"/>
      <c r="G53" s="431" t="s">
        <v>112</v>
      </c>
      <c r="H53" s="431"/>
      <c r="I53" s="278">
        <v>-12060535.140000001</v>
      </c>
      <c r="J53" s="278">
        <v>-7756531.7400000002</v>
      </c>
      <c r="K53" s="353"/>
    </row>
    <row r="54" spans="1:11">
      <c r="A54" s="275"/>
      <c r="B54" s="48"/>
      <c r="C54" s="445"/>
      <c r="D54" s="445"/>
      <c r="E54" s="357"/>
      <c r="G54" s="431" t="s">
        <v>113</v>
      </c>
      <c r="H54" s="431"/>
      <c r="I54" s="278">
        <v>0</v>
      </c>
      <c r="J54" s="278">
        <v>0</v>
      </c>
      <c r="K54" s="353"/>
    </row>
    <row r="55" spans="1:11">
      <c r="A55" s="275"/>
      <c r="B55" s="48"/>
      <c r="C55" s="48"/>
      <c r="D55" s="357"/>
      <c r="E55" s="357"/>
      <c r="G55" s="431" t="s">
        <v>114</v>
      </c>
      <c r="H55" s="431"/>
      <c r="I55" s="278">
        <v>0</v>
      </c>
      <c r="J55" s="278">
        <v>0</v>
      </c>
      <c r="K55" s="353"/>
    </row>
    <row r="56" spans="1:11">
      <c r="A56" s="275"/>
      <c r="B56" s="48"/>
      <c r="C56" s="48"/>
      <c r="D56" s="357"/>
      <c r="E56" s="357"/>
      <c r="G56" s="431" t="s">
        <v>115</v>
      </c>
      <c r="H56" s="431"/>
      <c r="I56" s="278">
        <v>0</v>
      </c>
      <c r="J56" s="278">
        <v>0</v>
      </c>
      <c r="K56" s="353"/>
    </row>
    <row r="57" spans="1:11">
      <c r="A57" s="275"/>
      <c r="B57" s="48"/>
      <c r="C57" s="48"/>
      <c r="D57" s="357"/>
      <c r="E57" s="357"/>
      <c r="G57" s="48"/>
      <c r="H57" s="38"/>
      <c r="I57" s="279"/>
      <c r="J57" s="279"/>
      <c r="K57" s="353"/>
    </row>
    <row r="58" spans="1:11" ht="25.5" customHeight="1">
      <c r="A58" s="275"/>
      <c r="B58" s="48"/>
      <c r="C58" s="48"/>
      <c r="D58" s="357"/>
      <c r="E58" s="357"/>
      <c r="G58" s="430" t="s">
        <v>116</v>
      </c>
      <c r="H58" s="430"/>
      <c r="I58" s="354">
        <f>SUM(I60:I61)</f>
        <v>0</v>
      </c>
      <c r="J58" s="354">
        <f>SUM(J60:J61)</f>
        <v>0</v>
      </c>
      <c r="K58" s="353"/>
    </row>
    <row r="59" spans="1:11">
      <c r="A59" s="275"/>
      <c r="B59" s="48"/>
      <c r="C59" s="48"/>
      <c r="D59" s="357"/>
      <c r="E59" s="357"/>
      <c r="G59" s="48"/>
      <c r="H59" s="38"/>
      <c r="I59" s="279"/>
      <c r="J59" s="279"/>
      <c r="K59" s="353"/>
    </row>
    <row r="60" spans="1:11">
      <c r="A60" s="275"/>
      <c r="B60" s="48"/>
      <c r="C60" s="48"/>
      <c r="D60" s="357"/>
      <c r="E60" s="357"/>
      <c r="G60" s="431" t="s">
        <v>117</v>
      </c>
      <c r="H60" s="431"/>
      <c r="I60" s="278">
        <v>0</v>
      </c>
      <c r="J60" s="278">
        <v>0</v>
      </c>
      <c r="K60" s="353"/>
    </row>
    <row r="61" spans="1:11">
      <c r="A61" s="275"/>
      <c r="B61" s="48"/>
      <c r="C61" s="48"/>
      <c r="D61" s="357"/>
      <c r="E61" s="357"/>
      <c r="G61" s="431" t="s">
        <v>118</v>
      </c>
      <c r="H61" s="431"/>
      <c r="I61" s="278">
        <v>0</v>
      </c>
      <c r="J61" s="278">
        <v>0</v>
      </c>
      <c r="K61" s="353"/>
    </row>
    <row r="62" spans="1:11" ht="9.9499999999999993" customHeight="1">
      <c r="A62" s="275"/>
      <c r="B62" s="48"/>
      <c r="C62" s="48"/>
      <c r="D62" s="357"/>
      <c r="E62" s="357"/>
      <c r="G62" s="48"/>
      <c r="H62" s="402"/>
      <c r="I62" s="279"/>
      <c r="J62" s="279"/>
      <c r="K62" s="353"/>
    </row>
    <row r="63" spans="1:11" ht="12.75">
      <c r="A63" s="275"/>
      <c r="B63" s="48"/>
      <c r="C63" s="48"/>
      <c r="D63" s="357"/>
      <c r="E63" s="357"/>
      <c r="G63" s="430" t="s">
        <v>119</v>
      </c>
      <c r="H63" s="430"/>
      <c r="I63" s="354">
        <f>I44+I50+I58</f>
        <v>54510439.359999999</v>
      </c>
      <c r="J63" s="354">
        <f>J44+J50+J58</f>
        <v>58844325.609999999</v>
      </c>
      <c r="K63" s="353"/>
    </row>
    <row r="64" spans="1:11" ht="9.9499999999999993" customHeight="1">
      <c r="A64" s="275"/>
      <c r="B64" s="48"/>
      <c r="C64" s="48"/>
      <c r="D64" s="357"/>
      <c r="E64" s="357"/>
      <c r="G64" s="48"/>
      <c r="H64" s="38"/>
      <c r="I64" s="279"/>
      <c r="J64" s="279"/>
      <c r="K64" s="353"/>
    </row>
    <row r="65" spans="1:11" ht="12.75">
      <c r="A65" s="275"/>
      <c r="B65" s="48"/>
      <c r="C65" s="48"/>
      <c r="D65" s="357"/>
      <c r="E65" s="357"/>
      <c r="G65" s="430" t="s">
        <v>120</v>
      </c>
      <c r="H65" s="430"/>
      <c r="I65" s="354">
        <f>I40+I63</f>
        <v>54664887.280000001</v>
      </c>
      <c r="J65" s="354">
        <f>J40+J63</f>
        <v>59184053.990000002</v>
      </c>
      <c r="K65" s="353"/>
    </row>
    <row r="66" spans="1:11" ht="6" customHeight="1">
      <c r="A66" s="340"/>
      <c r="B66" s="304"/>
      <c r="C66" s="304"/>
      <c r="D66" s="304"/>
      <c r="E66" s="304"/>
      <c r="F66" s="359"/>
      <c r="G66" s="304"/>
      <c r="H66" s="304"/>
      <c r="I66" s="304"/>
      <c r="J66" s="304"/>
      <c r="K66" s="306"/>
    </row>
    <row r="67" spans="1:11" ht="6" customHeight="1">
      <c r="B67" s="38"/>
      <c r="C67" s="38"/>
      <c r="D67" s="287"/>
      <c r="E67" s="287"/>
      <c r="G67" s="38"/>
      <c r="H67" s="38"/>
      <c r="I67" s="287"/>
      <c r="J67" s="287"/>
    </row>
    <row r="68" spans="1:11" ht="6" customHeight="1">
      <c r="A68" s="304"/>
      <c r="B68" s="34"/>
      <c r="C68" s="34"/>
      <c r="D68" s="308"/>
      <c r="E68" s="308"/>
      <c r="F68" s="359"/>
      <c r="G68" s="34"/>
      <c r="H68" s="34"/>
      <c r="I68" s="308"/>
      <c r="J68" s="308"/>
    </row>
    <row r="69" spans="1:11" ht="6" customHeight="1">
      <c r="B69" s="38"/>
      <c r="C69" s="38"/>
      <c r="D69" s="287"/>
      <c r="E69" s="287"/>
      <c r="G69" s="38"/>
      <c r="H69" s="38"/>
      <c r="I69" s="287"/>
      <c r="J69" s="287"/>
    </row>
    <row r="70" spans="1:11" ht="15" customHeight="1">
      <c r="B70" s="427" t="s">
        <v>60</v>
      </c>
      <c r="C70" s="427"/>
      <c r="D70" s="427"/>
      <c r="E70" s="427"/>
      <c r="F70" s="427"/>
      <c r="G70" s="427"/>
      <c r="H70" s="427"/>
      <c r="I70" s="427"/>
      <c r="J70" s="427"/>
    </row>
    <row r="71" spans="1:11" ht="9.75" customHeight="1">
      <c r="B71" s="38"/>
      <c r="C71" s="38"/>
      <c r="D71" s="287"/>
      <c r="E71" s="287"/>
      <c r="G71" s="38"/>
      <c r="H71" s="38"/>
      <c r="I71" s="287"/>
      <c r="J71" s="287"/>
    </row>
    <row r="72" spans="1:11" ht="50.1" customHeight="1">
      <c r="B72" s="38"/>
      <c r="C72" s="428"/>
      <c r="D72" s="428"/>
      <c r="E72" s="287"/>
      <c r="G72" s="428"/>
      <c r="H72" s="428"/>
      <c r="I72" s="287"/>
      <c r="J72" s="287"/>
    </row>
    <row r="73" spans="1:11" ht="14.1" customHeight="1">
      <c r="B73" s="265"/>
      <c r="C73" s="429" t="s">
        <v>468</v>
      </c>
      <c r="D73" s="429"/>
      <c r="E73" s="287"/>
      <c r="F73" s="360"/>
      <c r="G73" s="429" t="s">
        <v>465</v>
      </c>
      <c r="H73" s="429"/>
      <c r="I73" s="264"/>
      <c r="J73" s="287"/>
    </row>
    <row r="74" spans="1:11" ht="14.1" customHeight="1">
      <c r="B74" s="310"/>
      <c r="C74" s="425" t="s">
        <v>464</v>
      </c>
      <c r="D74" s="425"/>
      <c r="E74" s="287"/>
      <c r="F74" s="360"/>
      <c r="G74" s="425" t="s">
        <v>466</v>
      </c>
      <c r="H74" s="425"/>
      <c r="I74" s="264"/>
      <c r="J74" s="287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I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02"/>
  <sheetViews>
    <sheetView workbookViewId="0">
      <selection activeCell="E37" sqref="E37"/>
    </sheetView>
  </sheetViews>
  <sheetFormatPr baseColWidth="10" defaultColWidth="11.42578125" defaultRowHeight="12"/>
  <cols>
    <col min="1" max="1" width="4.85546875" style="45" customWidth="1"/>
    <col min="2" max="2" width="30.85546875" style="45" customWidth="1"/>
    <col min="3" max="3" width="84.42578125" style="45" customWidth="1"/>
    <col min="4" max="4" width="31.7109375" style="45" customWidth="1"/>
    <col min="5" max="5" width="4.85546875" style="45" customWidth="1"/>
    <col min="6" max="256" width="11.42578125" style="45"/>
    <col min="257" max="257" width="4.85546875" style="45" customWidth="1"/>
    <col min="258" max="258" width="30.85546875" style="45" customWidth="1"/>
    <col min="259" max="259" width="84.42578125" style="45" customWidth="1"/>
    <col min="260" max="260" width="42.7109375" style="45" customWidth="1"/>
    <col min="261" max="261" width="4.85546875" style="45" customWidth="1"/>
    <col min="262" max="512" width="11.42578125" style="45"/>
    <col min="513" max="513" width="4.85546875" style="45" customWidth="1"/>
    <col min="514" max="514" width="30.85546875" style="45" customWidth="1"/>
    <col min="515" max="515" width="84.42578125" style="45" customWidth="1"/>
    <col min="516" max="516" width="42.7109375" style="45" customWidth="1"/>
    <col min="517" max="517" width="4.85546875" style="45" customWidth="1"/>
    <col min="518" max="768" width="11.42578125" style="45"/>
    <col min="769" max="769" width="4.85546875" style="45" customWidth="1"/>
    <col min="770" max="770" width="30.85546875" style="45" customWidth="1"/>
    <col min="771" max="771" width="84.42578125" style="45" customWidth="1"/>
    <col min="772" max="772" width="42.7109375" style="45" customWidth="1"/>
    <col min="773" max="773" width="4.85546875" style="45" customWidth="1"/>
    <col min="774" max="1024" width="11.42578125" style="45"/>
    <col min="1025" max="1025" width="4.85546875" style="45" customWidth="1"/>
    <col min="1026" max="1026" width="30.85546875" style="45" customWidth="1"/>
    <col min="1027" max="1027" width="84.42578125" style="45" customWidth="1"/>
    <col min="1028" max="1028" width="42.7109375" style="45" customWidth="1"/>
    <col min="1029" max="1029" width="4.85546875" style="45" customWidth="1"/>
    <col min="1030" max="1280" width="11.42578125" style="45"/>
    <col min="1281" max="1281" width="4.85546875" style="45" customWidth="1"/>
    <col min="1282" max="1282" width="30.85546875" style="45" customWidth="1"/>
    <col min="1283" max="1283" width="84.42578125" style="45" customWidth="1"/>
    <col min="1284" max="1284" width="42.7109375" style="45" customWidth="1"/>
    <col min="1285" max="1285" width="4.85546875" style="45" customWidth="1"/>
    <col min="1286" max="1536" width="11.42578125" style="45"/>
    <col min="1537" max="1537" width="4.85546875" style="45" customWidth="1"/>
    <col min="1538" max="1538" width="30.85546875" style="45" customWidth="1"/>
    <col min="1539" max="1539" width="84.42578125" style="45" customWidth="1"/>
    <col min="1540" max="1540" width="42.7109375" style="45" customWidth="1"/>
    <col min="1541" max="1541" width="4.85546875" style="45" customWidth="1"/>
    <col min="1542" max="1792" width="11.42578125" style="45"/>
    <col min="1793" max="1793" width="4.85546875" style="45" customWidth="1"/>
    <col min="1794" max="1794" width="30.85546875" style="45" customWidth="1"/>
    <col min="1795" max="1795" width="84.42578125" style="45" customWidth="1"/>
    <col min="1796" max="1796" width="42.7109375" style="45" customWidth="1"/>
    <col min="1797" max="1797" width="4.85546875" style="45" customWidth="1"/>
    <col min="1798" max="2048" width="11.42578125" style="45"/>
    <col min="2049" max="2049" width="4.85546875" style="45" customWidth="1"/>
    <col min="2050" max="2050" width="30.85546875" style="45" customWidth="1"/>
    <col min="2051" max="2051" width="84.42578125" style="45" customWidth="1"/>
    <col min="2052" max="2052" width="42.7109375" style="45" customWidth="1"/>
    <col min="2053" max="2053" width="4.85546875" style="45" customWidth="1"/>
    <col min="2054" max="2304" width="11.42578125" style="45"/>
    <col min="2305" max="2305" width="4.85546875" style="45" customWidth="1"/>
    <col min="2306" max="2306" width="30.85546875" style="45" customWidth="1"/>
    <col min="2307" max="2307" width="84.42578125" style="45" customWidth="1"/>
    <col min="2308" max="2308" width="42.7109375" style="45" customWidth="1"/>
    <col min="2309" max="2309" width="4.85546875" style="45" customWidth="1"/>
    <col min="2310" max="2560" width="11.42578125" style="45"/>
    <col min="2561" max="2561" width="4.85546875" style="45" customWidth="1"/>
    <col min="2562" max="2562" width="30.85546875" style="45" customWidth="1"/>
    <col min="2563" max="2563" width="84.42578125" style="45" customWidth="1"/>
    <col min="2564" max="2564" width="42.7109375" style="45" customWidth="1"/>
    <col min="2565" max="2565" width="4.85546875" style="45" customWidth="1"/>
    <col min="2566" max="2816" width="11.42578125" style="45"/>
    <col min="2817" max="2817" width="4.85546875" style="45" customWidth="1"/>
    <col min="2818" max="2818" width="30.85546875" style="45" customWidth="1"/>
    <col min="2819" max="2819" width="84.42578125" style="45" customWidth="1"/>
    <col min="2820" max="2820" width="42.7109375" style="45" customWidth="1"/>
    <col min="2821" max="2821" width="4.85546875" style="45" customWidth="1"/>
    <col min="2822" max="3072" width="11.42578125" style="45"/>
    <col min="3073" max="3073" width="4.85546875" style="45" customWidth="1"/>
    <col min="3074" max="3074" width="30.85546875" style="45" customWidth="1"/>
    <col min="3075" max="3075" width="84.42578125" style="45" customWidth="1"/>
    <col min="3076" max="3076" width="42.7109375" style="45" customWidth="1"/>
    <col min="3077" max="3077" width="4.85546875" style="45" customWidth="1"/>
    <col min="3078" max="3328" width="11.42578125" style="45"/>
    <col min="3329" max="3329" width="4.85546875" style="45" customWidth="1"/>
    <col min="3330" max="3330" width="30.85546875" style="45" customWidth="1"/>
    <col min="3331" max="3331" width="84.42578125" style="45" customWidth="1"/>
    <col min="3332" max="3332" width="42.7109375" style="45" customWidth="1"/>
    <col min="3333" max="3333" width="4.85546875" style="45" customWidth="1"/>
    <col min="3334" max="3584" width="11.42578125" style="45"/>
    <col min="3585" max="3585" width="4.85546875" style="45" customWidth="1"/>
    <col min="3586" max="3586" width="30.85546875" style="45" customWidth="1"/>
    <col min="3587" max="3587" width="84.42578125" style="45" customWidth="1"/>
    <col min="3588" max="3588" width="42.7109375" style="45" customWidth="1"/>
    <col min="3589" max="3589" width="4.85546875" style="45" customWidth="1"/>
    <col min="3590" max="3840" width="11.42578125" style="45"/>
    <col min="3841" max="3841" width="4.85546875" style="45" customWidth="1"/>
    <col min="3842" max="3842" width="30.85546875" style="45" customWidth="1"/>
    <col min="3843" max="3843" width="84.42578125" style="45" customWidth="1"/>
    <col min="3844" max="3844" width="42.7109375" style="45" customWidth="1"/>
    <col min="3845" max="3845" width="4.85546875" style="45" customWidth="1"/>
    <col min="3846" max="4096" width="11.42578125" style="45"/>
    <col min="4097" max="4097" width="4.85546875" style="45" customWidth="1"/>
    <col min="4098" max="4098" width="30.85546875" style="45" customWidth="1"/>
    <col min="4099" max="4099" width="84.42578125" style="45" customWidth="1"/>
    <col min="4100" max="4100" width="42.7109375" style="45" customWidth="1"/>
    <col min="4101" max="4101" width="4.85546875" style="45" customWidth="1"/>
    <col min="4102" max="4352" width="11.42578125" style="45"/>
    <col min="4353" max="4353" width="4.85546875" style="45" customWidth="1"/>
    <col min="4354" max="4354" width="30.85546875" style="45" customWidth="1"/>
    <col min="4355" max="4355" width="84.42578125" style="45" customWidth="1"/>
    <col min="4356" max="4356" width="42.7109375" style="45" customWidth="1"/>
    <col min="4357" max="4357" width="4.85546875" style="45" customWidth="1"/>
    <col min="4358" max="4608" width="11.42578125" style="45"/>
    <col min="4609" max="4609" width="4.85546875" style="45" customWidth="1"/>
    <col min="4610" max="4610" width="30.85546875" style="45" customWidth="1"/>
    <col min="4611" max="4611" width="84.42578125" style="45" customWidth="1"/>
    <col min="4612" max="4612" width="42.7109375" style="45" customWidth="1"/>
    <col min="4613" max="4613" width="4.85546875" style="45" customWidth="1"/>
    <col min="4614" max="4864" width="11.42578125" style="45"/>
    <col min="4865" max="4865" width="4.85546875" style="45" customWidth="1"/>
    <col min="4866" max="4866" width="30.85546875" style="45" customWidth="1"/>
    <col min="4867" max="4867" width="84.42578125" style="45" customWidth="1"/>
    <col min="4868" max="4868" width="42.7109375" style="45" customWidth="1"/>
    <col min="4869" max="4869" width="4.85546875" style="45" customWidth="1"/>
    <col min="4870" max="5120" width="11.42578125" style="45"/>
    <col min="5121" max="5121" width="4.85546875" style="45" customWidth="1"/>
    <col min="5122" max="5122" width="30.85546875" style="45" customWidth="1"/>
    <col min="5123" max="5123" width="84.42578125" style="45" customWidth="1"/>
    <col min="5124" max="5124" width="42.7109375" style="45" customWidth="1"/>
    <col min="5125" max="5125" width="4.85546875" style="45" customWidth="1"/>
    <col min="5126" max="5376" width="11.42578125" style="45"/>
    <col min="5377" max="5377" width="4.85546875" style="45" customWidth="1"/>
    <col min="5378" max="5378" width="30.85546875" style="45" customWidth="1"/>
    <col min="5379" max="5379" width="84.42578125" style="45" customWidth="1"/>
    <col min="5380" max="5380" width="42.7109375" style="45" customWidth="1"/>
    <col min="5381" max="5381" width="4.85546875" style="45" customWidth="1"/>
    <col min="5382" max="5632" width="11.42578125" style="45"/>
    <col min="5633" max="5633" width="4.85546875" style="45" customWidth="1"/>
    <col min="5634" max="5634" width="30.85546875" style="45" customWidth="1"/>
    <col min="5635" max="5635" width="84.42578125" style="45" customWidth="1"/>
    <col min="5636" max="5636" width="42.7109375" style="45" customWidth="1"/>
    <col min="5637" max="5637" width="4.85546875" style="45" customWidth="1"/>
    <col min="5638" max="5888" width="11.42578125" style="45"/>
    <col min="5889" max="5889" width="4.85546875" style="45" customWidth="1"/>
    <col min="5890" max="5890" width="30.85546875" style="45" customWidth="1"/>
    <col min="5891" max="5891" width="84.42578125" style="45" customWidth="1"/>
    <col min="5892" max="5892" width="42.7109375" style="45" customWidth="1"/>
    <col min="5893" max="5893" width="4.85546875" style="45" customWidth="1"/>
    <col min="5894" max="6144" width="11.42578125" style="45"/>
    <col min="6145" max="6145" width="4.85546875" style="45" customWidth="1"/>
    <col min="6146" max="6146" width="30.85546875" style="45" customWidth="1"/>
    <col min="6147" max="6147" width="84.42578125" style="45" customWidth="1"/>
    <col min="6148" max="6148" width="42.7109375" style="45" customWidth="1"/>
    <col min="6149" max="6149" width="4.85546875" style="45" customWidth="1"/>
    <col min="6150" max="6400" width="11.42578125" style="45"/>
    <col min="6401" max="6401" width="4.85546875" style="45" customWidth="1"/>
    <col min="6402" max="6402" width="30.85546875" style="45" customWidth="1"/>
    <col min="6403" max="6403" width="84.42578125" style="45" customWidth="1"/>
    <col min="6404" max="6404" width="42.7109375" style="45" customWidth="1"/>
    <col min="6405" max="6405" width="4.85546875" style="45" customWidth="1"/>
    <col min="6406" max="6656" width="11.42578125" style="45"/>
    <col min="6657" max="6657" width="4.85546875" style="45" customWidth="1"/>
    <col min="6658" max="6658" width="30.85546875" style="45" customWidth="1"/>
    <col min="6659" max="6659" width="84.42578125" style="45" customWidth="1"/>
    <col min="6660" max="6660" width="42.7109375" style="45" customWidth="1"/>
    <col min="6661" max="6661" width="4.85546875" style="45" customWidth="1"/>
    <col min="6662" max="6912" width="11.42578125" style="45"/>
    <col min="6913" max="6913" width="4.85546875" style="45" customWidth="1"/>
    <col min="6914" max="6914" width="30.85546875" style="45" customWidth="1"/>
    <col min="6915" max="6915" width="84.42578125" style="45" customWidth="1"/>
    <col min="6916" max="6916" width="42.7109375" style="45" customWidth="1"/>
    <col min="6917" max="6917" width="4.85546875" style="45" customWidth="1"/>
    <col min="6918" max="7168" width="11.42578125" style="45"/>
    <col min="7169" max="7169" width="4.85546875" style="45" customWidth="1"/>
    <col min="7170" max="7170" width="30.85546875" style="45" customWidth="1"/>
    <col min="7171" max="7171" width="84.42578125" style="45" customWidth="1"/>
    <col min="7172" max="7172" width="42.7109375" style="45" customWidth="1"/>
    <col min="7173" max="7173" width="4.85546875" style="45" customWidth="1"/>
    <col min="7174" max="7424" width="11.42578125" style="45"/>
    <col min="7425" max="7425" width="4.85546875" style="45" customWidth="1"/>
    <col min="7426" max="7426" width="30.85546875" style="45" customWidth="1"/>
    <col min="7427" max="7427" width="84.42578125" style="45" customWidth="1"/>
    <col min="7428" max="7428" width="42.7109375" style="45" customWidth="1"/>
    <col min="7429" max="7429" width="4.85546875" style="45" customWidth="1"/>
    <col min="7430" max="7680" width="11.42578125" style="45"/>
    <col min="7681" max="7681" width="4.85546875" style="45" customWidth="1"/>
    <col min="7682" max="7682" width="30.85546875" style="45" customWidth="1"/>
    <col min="7683" max="7683" width="84.42578125" style="45" customWidth="1"/>
    <col min="7684" max="7684" width="42.7109375" style="45" customWidth="1"/>
    <col min="7685" max="7685" width="4.85546875" style="45" customWidth="1"/>
    <col min="7686" max="7936" width="11.42578125" style="45"/>
    <col min="7937" max="7937" width="4.85546875" style="45" customWidth="1"/>
    <col min="7938" max="7938" width="30.85546875" style="45" customWidth="1"/>
    <col min="7939" max="7939" width="84.42578125" style="45" customWidth="1"/>
    <col min="7940" max="7940" width="42.7109375" style="45" customWidth="1"/>
    <col min="7941" max="7941" width="4.85546875" style="45" customWidth="1"/>
    <col min="7942" max="8192" width="11.42578125" style="45"/>
    <col min="8193" max="8193" width="4.85546875" style="45" customWidth="1"/>
    <col min="8194" max="8194" width="30.85546875" style="45" customWidth="1"/>
    <col min="8195" max="8195" width="84.42578125" style="45" customWidth="1"/>
    <col min="8196" max="8196" width="42.7109375" style="45" customWidth="1"/>
    <col min="8197" max="8197" width="4.85546875" style="45" customWidth="1"/>
    <col min="8198" max="8448" width="11.42578125" style="45"/>
    <col min="8449" max="8449" width="4.85546875" style="45" customWidth="1"/>
    <col min="8450" max="8450" width="30.85546875" style="45" customWidth="1"/>
    <col min="8451" max="8451" width="84.42578125" style="45" customWidth="1"/>
    <col min="8452" max="8452" width="42.7109375" style="45" customWidth="1"/>
    <col min="8453" max="8453" width="4.85546875" style="45" customWidth="1"/>
    <col min="8454" max="8704" width="11.42578125" style="45"/>
    <col min="8705" max="8705" width="4.85546875" style="45" customWidth="1"/>
    <col min="8706" max="8706" width="30.85546875" style="45" customWidth="1"/>
    <col min="8707" max="8707" width="84.42578125" style="45" customWidth="1"/>
    <col min="8708" max="8708" width="42.7109375" style="45" customWidth="1"/>
    <col min="8709" max="8709" width="4.85546875" style="45" customWidth="1"/>
    <col min="8710" max="8960" width="11.42578125" style="45"/>
    <col min="8961" max="8961" width="4.85546875" style="45" customWidth="1"/>
    <col min="8962" max="8962" width="30.85546875" style="45" customWidth="1"/>
    <col min="8963" max="8963" width="84.42578125" style="45" customWidth="1"/>
    <col min="8964" max="8964" width="42.7109375" style="45" customWidth="1"/>
    <col min="8965" max="8965" width="4.85546875" style="45" customWidth="1"/>
    <col min="8966" max="9216" width="11.42578125" style="45"/>
    <col min="9217" max="9217" width="4.85546875" style="45" customWidth="1"/>
    <col min="9218" max="9218" width="30.85546875" style="45" customWidth="1"/>
    <col min="9219" max="9219" width="84.42578125" style="45" customWidth="1"/>
    <col min="9220" max="9220" width="42.7109375" style="45" customWidth="1"/>
    <col min="9221" max="9221" width="4.85546875" style="45" customWidth="1"/>
    <col min="9222" max="9472" width="11.42578125" style="45"/>
    <col min="9473" max="9473" width="4.85546875" style="45" customWidth="1"/>
    <col min="9474" max="9474" width="30.85546875" style="45" customWidth="1"/>
    <col min="9475" max="9475" width="84.42578125" style="45" customWidth="1"/>
    <col min="9476" max="9476" width="42.7109375" style="45" customWidth="1"/>
    <col min="9477" max="9477" width="4.85546875" style="45" customWidth="1"/>
    <col min="9478" max="9728" width="11.42578125" style="45"/>
    <col min="9729" max="9729" width="4.85546875" style="45" customWidth="1"/>
    <col min="9730" max="9730" width="30.85546875" style="45" customWidth="1"/>
    <col min="9731" max="9731" width="84.42578125" style="45" customWidth="1"/>
    <col min="9732" max="9732" width="42.7109375" style="45" customWidth="1"/>
    <col min="9733" max="9733" width="4.85546875" style="45" customWidth="1"/>
    <col min="9734" max="9984" width="11.42578125" style="45"/>
    <col min="9985" max="9985" width="4.85546875" style="45" customWidth="1"/>
    <col min="9986" max="9986" width="30.85546875" style="45" customWidth="1"/>
    <col min="9987" max="9987" width="84.42578125" style="45" customWidth="1"/>
    <col min="9988" max="9988" width="42.7109375" style="45" customWidth="1"/>
    <col min="9989" max="9989" width="4.85546875" style="45" customWidth="1"/>
    <col min="9990" max="10240" width="11.42578125" style="45"/>
    <col min="10241" max="10241" width="4.85546875" style="45" customWidth="1"/>
    <col min="10242" max="10242" width="30.85546875" style="45" customWidth="1"/>
    <col min="10243" max="10243" width="84.42578125" style="45" customWidth="1"/>
    <col min="10244" max="10244" width="42.7109375" style="45" customWidth="1"/>
    <col min="10245" max="10245" width="4.85546875" style="45" customWidth="1"/>
    <col min="10246" max="10496" width="11.42578125" style="45"/>
    <col min="10497" max="10497" width="4.85546875" style="45" customWidth="1"/>
    <col min="10498" max="10498" width="30.85546875" style="45" customWidth="1"/>
    <col min="10499" max="10499" width="84.42578125" style="45" customWidth="1"/>
    <col min="10500" max="10500" width="42.7109375" style="45" customWidth="1"/>
    <col min="10501" max="10501" width="4.85546875" style="45" customWidth="1"/>
    <col min="10502" max="10752" width="11.42578125" style="45"/>
    <col min="10753" max="10753" width="4.85546875" style="45" customWidth="1"/>
    <col min="10754" max="10754" width="30.85546875" style="45" customWidth="1"/>
    <col min="10755" max="10755" width="84.42578125" style="45" customWidth="1"/>
    <col min="10756" max="10756" width="42.7109375" style="45" customWidth="1"/>
    <col min="10757" max="10757" width="4.85546875" style="45" customWidth="1"/>
    <col min="10758" max="11008" width="11.42578125" style="45"/>
    <col min="11009" max="11009" width="4.85546875" style="45" customWidth="1"/>
    <col min="11010" max="11010" width="30.85546875" style="45" customWidth="1"/>
    <col min="11011" max="11011" width="84.42578125" style="45" customWidth="1"/>
    <col min="11012" max="11012" width="42.7109375" style="45" customWidth="1"/>
    <col min="11013" max="11013" width="4.85546875" style="45" customWidth="1"/>
    <col min="11014" max="11264" width="11.42578125" style="45"/>
    <col min="11265" max="11265" width="4.85546875" style="45" customWidth="1"/>
    <col min="11266" max="11266" width="30.85546875" style="45" customWidth="1"/>
    <col min="11267" max="11267" width="84.42578125" style="45" customWidth="1"/>
    <col min="11268" max="11268" width="42.7109375" style="45" customWidth="1"/>
    <col min="11269" max="11269" width="4.85546875" style="45" customWidth="1"/>
    <col min="11270" max="11520" width="11.42578125" style="45"/>
    <col min="11521" max="11521" width="4.85546875" style="45" customWidth="1"/>
    <col min="11522" max="11522" width="30.85546875" style="45" customWidth="1"/>
    <col min="11523" max="11523" width="84.42578125" style="45" customWidth="1"/>
    <col min="11524" max="11524" width="42.7109375" style="45" customWidth="1"/>
    <col min="11525" max="11525" width="4.85546875" style="45" customWidth="1"/>
    <col min="11526" max="11776" width="11.42578125" style="45"/>
    <col min="11777" max="11777" width="4.85546875" style="45" customWidth="1"/>
    <col min="11778" max="11778" width="30.85546875" style="45" customWidth="1"/>
    <col min="11779" max="11779" width="84.42578125" style="45" customWidth="1"/>
    <col min="11780" max="11780" width="42.7109375" style="45" customWidth="1"/>
    <col min="11781" max="11781" width="4.85546875" style="45" customWidth="1"/>
    <col min="11782" max="12032" width="11.42578125" style="45"/>
    <col min="12033" max="12033" width="4.85546875" style="45" customWidth="1"/>
    <col min="12034" max="12034" width="30.85546875" style="45" customWidth="1"/>
    <col min="12035" max="12035" width="84.42578125" style="45" customWidth="1"/>
    <col min="12036" max="12036" width="42.7109375" style="45" customWidth="1"/>
    <col min="12037" max="12037" width="4.85546875" style="45" customWidth="1"/>
    <col min="12038" max="12288" width="11.42578125" style="45"/>
    <col min="12289" max="12289" width="4.85546875" style="45" customWidth="1"/>
    <col min="12290" max="12290" width="30.85546875" style="45" customWidth="1"/>
    <col min="12291" max="12291" width="84.42578125" style="45" customWidth="1"/>
    <col min="12292" max="12292" width="42.7109375" style="45" customWidth="1"/>
    <col min="12293" max="12293" width="4.85546875" style="45" customWidth="1"/>
    <col min="12294" max="12544" width="11.42578125" style="45"/>
    <col min="12545" max="12545" width="4.85546875" style="45" customWidth="1"/>
    <col min="12546" max="12546" width="30.85546875" style="45" customWidth="1"/>
    <col min="12547" max="12547" width="84.42578125" style="45" customWidth="1"/>
    <col min="12548" max="12548" width="42.7109375" style="45" customWidth="1"/>
    <col min="12549" max="12549" width="4.85546875" style="45" customWidth="1"/>
    <col min="12550" max="12800" width="11.42578125" style="45"/>
    <col min="12801" max="12801" width="4.85546875" style="45" customWidth="1"/>
    <col min="12802" max="12802" width="30.85546875" style="45" customWidth="1"/>
    <col min="12803" max="12803" width="84.42578125" style="45" customWidth="1"/>
    <col min="12804" max="12804" width="42.7109375" style="45" customWidth="1"/>
    <col min="12805" max="12805" width="4.85546875" style="45" customWidth="1"/>
    <col min="12806" max="13056" width="11.42578125" style="45"/>
    <col min="13057" max="13057" width="4.85546875" style="45" customWidth="1"/>
    <col min="13058" max="13058" width="30.85546875" style="45" customWidth="1"/>
    <col min="13059" max="13059" width="84.42578125" style="45" customWidth="1"/>
    <col min="13060" max="13060" width="42.7109375" style="45" customWidth="1"/>
    <col min="13061" max="13061" width="4.85546875" style="45" customWidth="1"/>
    <col min="13062" max="13312" width="11.42578125" style="45"/>
    <col min="13313" max="13313" width="4.85546875" style="45" customWidth="1"/>
    <col min="13314" max="13314" width="30.85546875" style="45" customWidth="1"/>
    <col min="13315" max="13315" width="84.42578125" style="45" customWidth="1"/>
    <col min="13316" max="13316" width="42.7109375" style="45" customWidth="1"/>
    <col min="13317" max="13317" width="4.85546875" style="45" customWidth="1"/>
    <col min="13318" max="13568" width="11.42578125" style="45"/>
    <col min="13569" max="13569" width="4.85546875" style="45" customWidth="1"/>
    <col min="13570" max="13570" width="30.85546875" style="45" customWidth="1"/>
    <col min="13571" max="13571" width="84.42578125" style="45" customWidth="1"/>
    <col min="13572" max="13572" width="42.7109375" style="45" customWidth="1"/>
    <col min="13573" max="13573" width="4.85546875" style="45" customWidth="1"/>
    <col min="13574" max="13824" width="11.42578125" style="45"/>
    <col min="13825" max="13825" width="4.85546875" style="45" customWidth="1"/>
    <col min="13826" max="13826" width="30.85546875" style="45" customWidth="1"/>
    <col min="13827" max="13827" width="84.42578125" style="45" customWidth="1"/>
    <col min="13828" max="13828" width="42.7109375" style="45" customWidth="1"/>
    <col min="13829" max="13829" width="4.85546875" style="45" customWidth="1"/>
    <col min="13830" max="14080" width="11.42578125" style="45"/>
    <col min="14081" max="14081" width="4.85546875" style="45" customWidth="1"/>
    <col min="14082" max="14082" width="30.85546875" style="45" customWidth="1"/>
    <col min="14083" max="14083" width="84.42578125" style="45" customWidth="1"/>
    <col min="14084" max="14084" width="42.7109375" style="45" customWidth="1"/>
    <col min="14085" max="14085" width="4.85546875" style="45" customWidth="1"/>
    <col min="14086" max="14336" width="11.42578125" style="45"/>
    <col min="14337" max="14337" width="4.85546875" style="45" customWidth="1"/>
    <col min="14338" max="14338" width="30.85546875" style="45" customWidth="1"/>
    <col min="14339" max="14339" width="84.42578125" style="45" customWidth="1"/>
    <col min="14340" max="14340" width="42.7109375" style="45" customWidth="1"/>
    <col min="14341" max="14341" width="4.85546875" style="45" customWidth="1"/>
    <col min="14342" max="14592" width="11.42578125" style="45"/>
    <col min="14593" max="14593" width="4.85546875" style="45" customWidth="1"/>
    <col min="14594" max="14594" width="30.85546875" style="45" customWidth="1"/>
    <col min="14595" max="14595" width="84.42578125" style="45" customWidth="1"/>
    <col min="14596" max="14596" width="42.7109375" style="45" customWidth="1"/>
    <col min="14597" max="14597" width="4.85546875" style="45" customWidth="1"/>
    <col min="14598" max="14848" width="11.42578125" style="45"/>
    <col min="14849" max="14849" width="4.85546875" style="45" customWidth="1"/>
    <col min="14850" max="14850" width="30.85546875" style="45" customWidth="1"/>
    <col min="14851" max="14851" width="84.42578125" style="45" customWidth="1"/>
    <col min="14852" max="14852" width="42.7109375" style="45" customWidth="1"/>
    <col min="14853" max="14853" width="4.85546875" style="45" customWidth="1"/>
    <col min="14854" max="15104" width="11.42578125" style="45"/>
    <col min="15105" max="15105" width="4.85546875" style="45" customWidth="1"/>
    <col min="15106" max="15106" width="30.85546875" style="45" customWidth="1"/>
    <col min="15107" max="15107" width="84.42578125" style="45" customWidth="1"/>
    <col min="15108" max="15108" width="42.7109375" style="45" customWidth="1"/>
    <col min="15109" max="15109" width="4.85546875" style="45" customWidth="1"/>
    <col min="15110" max="15360" width="11.42578125" style="45"/>
    <col min="15361" max="15361" width="4.85546875" style="45" customWidth="1"/>
    <col min="15362" max="15362" width="30.85546875" style="45" customWidth="1"/>
    <col min="15363" max="15363" width="84.42578125" style="45" customWidth="1"/>
    <col min="15364" max="15364" width="42.7109375" style="45" customWidth="1"/>
    <col min="15365" max="15365" width="4.85546875" style="45" customWidth="1"/>
    <col min="15366" max="15616" width="11.42578125" style="45"/>
    <col min="15617" max="15617" width="4.85546875" style="45" customWidth="1"/>
    <col min="15618" max="15618" width="30.85546875" style="45" customWidth="1"/>
    <col min="15619" max="15619" width="84.42578125" style="45" customWidth="1"/>
    <col min="15620" max="15620" width="42.7109375" style="45" customWidth="1"/>
    <col min="15621" max="15621" width="4.85546875" style="45" customWidth="1"/>
    <col min="15622" max="15872" width="11.42578125" style="45"/>
    <col min="15873" max="15873" width="4.85546875" style="45" customWidth="1"/>
    <col min="15874" max="15874" width="30.85546875" style="45" customWidth="1"/>
    <col min="15875" max="15875" width="84.42578125" style="45" customWidth="1"/>
    <col min="15876" max="15876" width="42.7109375" style="45" customWidth="1"/>
    <col min="15877" max="15877" width="4.85546875" style="45" customWidth="1"/>
    <col min="15878" max="16128" width="11.42578125" style="45"/>
    <col min="16129" max="16129" width="4.85546875" style="45" customWidth="1"/>
    <col min="16130" max="16130" width="30.85546875" style="45" customWidth="1"/>
    <col min="16131" max="16131" width="84.42578125" style="45" customWidth="1"/>
    <col min="16132" max="16132" width="42.7109375" style="45" customWidth="1"/>
    <col min="16133" max="16133" width="4.85546875" style="45" customWidth="1"/>
    <col min="16134" max="16384" width="11.42578125" style="45"/>
  </cols>
  <sheetData>
    <row r="1" spans="1:8" s="56" customFormat="1" ht="12.75">
      <c r="B1" s="601" t="s">
        <v>439</v>
      </c>
      <c r="C1" s="601"/>
      <c r="D1" s="601"/>
      <c r="E1" s="601"/>
    </row>
    <row r="2" spans="1:8" s="56" customFormat="1" ht="12.75">
      <c r="B2" s="601" t="str">
        <f>+EA!C1</f>
        <v>Cuenta Pública Tercer Trimestre 2017</v>
      </c>
      <c r="C2" s="601"/>
      <c r="D2" s="601"/>
      <c r="E2" s="601"/>
    </row>
    <row r="3" spans="1:8" s="56" customFormat="1" ht="12.75">
      <c r="B3" s="601" t="s">
        <v>1</v>
      </c>
      <c r="C3" s="601"/>
      <c r="D3" s="601"/>
      <c r="E3" s="601"/>
    </row>
    <row r="4" spans="1:8" ht="12.75">
      <c r="A4" s="156"/>
      <c r="B4" s="157" t="s">
        <v>2</v>
      </c>
      <c r="C4" s="479" t="str">
        <f>+EA!C6</f>
        <v>UNIVERSIDAD PEDAGÓGICA DE DURANGO</v>
      </c>
      <c r="D4" s="479"/>
      <c r="E4" s="50"/>
      <c r="F4" s="158"/>
      <c r="G4" s="158"/>
      <c r="H4" s="158"/>
    </row>
    <row r="5" spans="1:8" ht="12.75">
      <c r="A5" s="156"/>
      <c r="B5" s="159"/>
      <c r="C5" s="160"/>
      <c r="D5" s="160"/>
      <c r="E5" s="161"/>
    </row>
    <row r="6" spans="1:8" s="46" customFormat="1">
      <c r="A6" s="162"/>
      <c r="B6" s="163"/>
      <c r="C6" s="162"/>
      <c r="D6" s="162"/>
      <c r="E6" s="163"/>
    </row>
    <row r="7" spans="1:8" s="57" customFormat="1">
      <c r="A7" s="602" t="s">
        <v>440</v>
      </c>
      <c r="B7" s="603"/>
      <c r="C7" s="422" t="s">
        <v>441</v>
      </c>
      <c r="D7" s="422" t="s">
        <v>442</v>
      </c>
      <c r="E7" s="215"/>
    </row>
    <row r="8" spans="1:8" s="46" customFormat="1" ht="12.75">
      <c r="A8" s="164"/>
      <c r="B8" s="165"/>
      <c r="C8" s="165"/>
      <c r="D8" s="165"/>
      <c r="E8" s="166"/>
    </row>
    <row r="9" spans="1:8">
      <c r="A9" s="167"/>
      <c r="B9" s="168"/>
      <c r="C9" s="169"/>
      <c r="D9" s="170"/>
      <c r="E9" s="171"/>
    </row>
    <row r="10" spans="1:8">
      <c r="A10" s="167"/>
      <c r="B10" s="168"/>
      <c r="C10" s="169"/>
      <c r="D10" s="170"/>
      <c r="E10" s="171"/>
    </row>
    <row r="11" spans="1:8">
      <c r="A11" s="167"/>
      <c r="B11" s="168"/>
      <c r="C11" s="169"/>
      <c r="D11" s="170"/>
      <c r="E11" s="171"/>
    </row>
    <row r="12" spans="1:8">
      <c r="A12" s="167"/>
      <c r="B12" s="168"/>
      <c r="C12" s="169"/>
      <c r="D12" s="170"/>
      <c r="E12" s="171"/>
    </row>
    <row r="13" spans="1:8">
      <c r="A13" s="167"/>
      <c r="B13" s="168"/>
      <c r="C13" s="169"/>
      <c r="D13" s="170"/>
      <c r="E13" s="171"/>
    </row>
    <row r="14" spans="1:8">
      <c r="A14" s="167"/>
      <c r="B14" s="168"/>
      <c r="C14" s="169"/>
      <c r="D14" s="170"/>
      <c r="E14" s="171"/>
    </row>
    <row r="15" spans="1:8">
      <c r="A15" s="167"/>
      <c r="B15" s="168"/>
      <c r="C15" s="169"/>
      <c r="D15" s="170"/>
      <c r="E15" s="171"/>
    </row>
    <row r="16" spans="1:8">
      <c r="A16" s="167"/>
      <c r="B16" s="168"/>
      <c r="C16" s="169"/>
      <c r="D16" s="170"/>
      <c r="E16" s="171"/>
    </row>
    <row r="17" spans="1:5">
      <c r="A17" s="167"/>
      <c r="B17" s="168"/>
      <c r="C17" s="169"/>
      <c r="D17" s="170"/>
      <c r="E17" s="171"/>
    </row>
    <row r="18" spans="1:5">
      <c r="A18" s="167"/>
      <c r="B18" s="168"/>
      <c r="C18" s="169"/>
      <c r="D18" s="170"/>
      <c r="E18" s="171"/>
    </row>
    <row r="19" spans="1:5">
      <c r="A19" s="167"/>
      <c r="B19" s="168"/>
      <c r="C19" s="169"/>
      <c r="D19" s="170"/>
      <c r="E19" s="171"/>
    </row>
    <row r="20" spans="1:5">
      <c r="A20" s="167"/>
      <c r="B20" s="168"/>
      <c r="C20" s="169"/>
      <c r="D20" s="170"/>
      <c r="E20" s="171"/>
    </row>
    <row r="21" spans="1:5">
      <c r="A21" s="167"/>
      <c r="B21" s="168"/>
      <c r="C21" s="169"/>
      <c r="D21" s="170"/>
      <c r="E21" s="171"/>
    </row>
    <row r="22" spans="1:5">
      <c r="A22" s="167"/>
      <c r="B22" s="168"/>
      <c r="C22" s="169"/>
      <c r="D22" s="170"/>
      <c r="E22" s="171"/>
    </row>
    <row r="23" spans="1:5">
      <c r="A23" s="167"/>
      <c r="B23" s="168"/>
      <c r="C23" s="169"/>
      <c r="D23" s="170"/>
      <c r="E23" s="171"/>
    </row>
    <row r="24" spans="1:5">
      <c r="A24" s="167"/>
      <c r="B24" s="168"/>
      <c r="C24" s="169"/>
      <c r="D24" s="170"/>
      <c r="E24" s="171"/>
    </row>
    <row r="25" spans="1:5">
      <c r="A25" s="167"/>
      <c r="B25" s="168"/>
      <c r="C25" s="169"/>
      <c r="D25" s="170"/>
      <c r="E25" s="171"/>
    </row>
    <row r="26" spans="1:5">
      <c r="A26" s="167"/>
      <c r="B26" s="168"/>
      <c r="C26" s="169"/>
      <c r="D26" s="170"/>
      <c r="E26" s="171"/>
    </row>
    <row r="27" spans="1:5">
      <c r="A27" s="167"/>
      <c r="B27" s="168"/>
      <c r="C27" s="169"/>
      <c r="D27" s="170"/>
      <c r="E27" s="171"/>
    </row>
    <row r="28" spans="1:5">
      <c r="A28" s="167"/>
      <c r="B28" s="168"/>
      <c r="C28" s="169"/>
      <c r="D28" s="170"/>
      <c r="E28" s="171"/>
    </row>
    <row r="29" spans="1:5">
      <c r="A29" s="167"/>
      <c r="B29" s="168"/>
      <c r="C29" s="169"/>
      <c r="D29" s="170"/>
      <c r="E29" s="171"/>
    </row>
    <row r="30" spans="1:5">
      <c r="A30" s="167"/>
      <c r="B30" s="168"/>
      <c r="C30" s="169"/>
      <c r="D30" s="170"/>
      <c r="E30" s="171"/>
    </row>
    <row r="31" spans="1:5">
      <c r="A31" s="167"/>
      <c r="B31" s="168"/>
      <c r="C31" s="169"/>
      <c r="D31" s="170"/>
      <c r="E31" s="171"/>
    </row>
    <row r="32" spans="1:5">
      <c r="A32" s="167"/>
      <c r="B32" s="168"/>
      <c r="C32" s="169"/>
      <c r="D32" s="170"/>
      <c r="E32" s="171"/>
    </row>
    <row r="33" spans="1:5">
      <c r="A33" s="167"/>
      <c r="B33" s="168"/>
      <c r="C33" s="169"/>
      <c r="D33" s="170"/>
      <c r="E33" s="171"/>
    </row>
    <row r="34" spans="1:5">
      <c r="A34" s="167"/>
      <c r="B34" s="168"/>
      <c r="C34" s="169"/>
      <c r="D34" s="170"/>
      <c r="E34" s="171"/>
    </row>
    <row r="35" spans="1:5">
      <c r="A35" s="167"/>
      <c r="B35" s="168"/>
      <c r="C35" s="169"/>
      <c r="D35" s="170"/>
      <c r="E35" s="171"/>
    </row>
    <row r="36" spans="1:5">
      <c r="A36" s="167"/>
      <c r="B36" s="168"/>
      <c r="C36" s="169"/>
      <c r="D36" s="170"/>
      <c r="E36" s="171"/>
    </row>
    <row r="37" spans="1:5">
      <c r="A37" s="167"/>
      <c r="B37" s="168"/>
      <c r="C37" s="169"/>
      <c r="D37" s="170"/>
      <c r="E37" s="171"/>
    </row>
    <row r="38" spans="1:5">
      <c r="A38" s="167"/>
      <c r="B38" s="168"/>
      <c r="C38" s="169"/>
      <c r="D38" s="170"/>
      <c r="E38" s="171"/>
    </row>
    <row r="39" spans="1:5">
      <c r="A39" s="167"/>
      <c r="B39" s="168"/>
      <c r="C39" s="169"/>
      <c r="D39" s="170"/>
      <c r="E39" s="171"/>
    </row>
    <row r="40" spans="1:5">
      <c r="A40" s="167"/>
      <c r="B40" s="168"/>
      <c r="C40" s="169"/>
      <c r="D40" s="170"/>
      <c r="E40" s="171"/>
    </row>
    <row r="41" spans="1:5">
      <c r="A41" s="167"/>
      <c r="B41" s="168"/>
      <c r="C41" s="169"/>
      <c r="D41" s="170"/>
      <c r="E41" s="171"/>
    </row>
    <row r="42" spans="1:5">
      <c r="A42" s="167"/>
      <c r="B42" s="168"/>
      <c r="C42" s="169"/>
      <c r="D42" s="170"/>
      <c r="E42" s="171"/>
    </row>
    <row r="43" spans="1:5">
      <c r="A43" s="167"/>
      <c r="B43" s="168"/>
      <c r="C43" s="169"/>
      <c r="D43" s="170"/>
      <c r="E43" s="171"/>
    </row>
    <row r="44" spans="1:5">
      <c r="A44" s="167"/>
      <c r="B44" s="168"/>
      <c r="C44" s="169"/>
      <c r="D44" s="170"/>
      <c r="E44" s="171"/>
    </row>
    <row r="45" spans="1:5">
      <c r="A45" s="167"/>
      <c r="B45" s="168"/>
      <c r="C45" s="169"/>
      <c r="D45" s="170"/>
      <c r="E45" s="171"/>
    </row>
    <row r="46" spans="1:5">
      <c r="A46" s="167"/>
      <c r="B46" s="168"/>
      <c r="C46" s="169"/>
      <c r="D46" s="170"/>
      <c r="E46" s="171"/>
    </row>
    <row r="47" spans="1:5">
      <c r="A47" s="167"/>
      <c r="B47" s="168"/>
      <c r="C47" s="169"/>
      <c r="D47" s="170"/>
      <c r="E47" s="171"/>
    </row>
    <row r="48" spans="1:5">
      <c r="A48" s="167"/>
      <c r="B48" s="168"/>
      <c r="C48" s="169"/>
      <c r="D48" s="170"/>
      <c r="E48" s="171"/>
    </row>
    <row r="49" spans="1:5">
      <c r="A49" s="167"/>
      <c r="B49" s="168"/>
      <c r="C49" s="169"/>
      <c r="D49" s="170"/>
      <c r="E49" s="171"/>
    </row>
    <row r="50" spans="1:5">
      <c r="A50" s="167"/>
      <c r="B50" s="168"/>
      <c r="C50" s="169"/>
      <c r="D50" s="170"/>
      <c r="E50" s="171"/>
    </row>
    <row r="51" spans="1:5">
      <c r="A51" s="167"/>
      <c r="B51" s="168"/>
      <c r="C51" s="169"/>
      <c r="D51" s="170"/>
      <c r="E51" s="171"/>
    </row>
    <row r="52" spans="1:5">
      <c r="A52" s="167"/>
      <c r="B52" s="168"/>
      <c r="C52" s="169"/>
      <c r="D52" s="170"/>
      <c r="E52" s="171"/>
    </row>
    <row r="53" spans="1:5">
      <c r="A53" s="167"/>
      <c r="B53" s="168"/>
      <c r="C53" s="169"/>
      <c r="D53" s="170"/>
      <c r="E53" s="171"/>
    </row>
    <row r="54" spans="1:5">
      <c r="A54" s="167"/>
      <c r="B54" s="168"/>
      <c r="C54" s="169"/>
      <c r="D54" s="170"/>
      <c r="E54" s="171"/>
    </row>
    <row r="55" spans="1:5">
      <c r="A55" s="167"/>
      <c r="B55" s="168"/>
      <c r="C55" s="169"/>
      <c r="D55" s="170"/>
      <c r="E55" s="171"/>
    </row>
    <row r="56" spans="1:5">
      <c r="A56" s="167"/>
      <c r="B56" s="168"/>
      <c r="C56" s="169"/>
      <c r="D56" s="170"/>
      <c r="E56" s="171"/>
    </row>
    <row r="57" spans="1:5">
      <c r="A57" s="167"/>
      <c r="B57" s="168"/>
      <c r="C57" s="169"/>
      <c r="D57" s="170"/>
      <c r="E57" s="171"/>
    </row>
    <row r="58" spans="1:5">
      <c r="A58" s="167"/>
      <c r="B58" s="168"/>
      <c r="C58" s="169"/>
      <c r="D58" s="170"/>
      <c r="E58" s="171"/>
    </row>
    <row r="59" spans="1:5">
      <c r="A59" s="167"/>
      <c r="B59" s="168"/>
      <c r="C59" s="169"/>
      <c r="D59" s="170"/>
      <c r="E59" s="171"/>
    </row>
    <row r="60" spans="1:5">
      <c r="A60" s="167"/>
      <c r="B60" s="168"/>
      <c r="C60" s="169"/>
      <c r="D60" s="170"/>
      <c r="E60" s="171"/>
    </row>
    <row r="61" spans="1:5">
      <c r="A61" s="167"/>
      <c r="B61" s="168"/>
      <c r="C61" s="169"/>
      <c r="D61" s="170"/>
      <c r="E61" s="171"/>
    </row>
    <row r="62" spans="1:5">
      <c r="A62" s="167"/>
      <c r="B62" s="168"/>
      <c r="C62" s="169"/>
      <c r="D62" s="170"/>
      <c r="E62" s="171"/>
    </row>
    <row r="63" spans="1:5">
      <c r="A63" s="167"/>
      <c r="B63" s="168"/>
      <c r="C63" s="169"/>
      <c r="D63" s="170"/>
      <c r="E63" s="171"/>
    </row>
    <row r="64" spans="1:5">
      <c r="A64" s="167"/>
      <c r="B64" s="168"/>
      <c r="C64" s="169"/>
      <c r="D64" s="170"/>
      <c r="E64" s="171"/>
    </row>
    <row r="65" spans="1:5">
      <c r="A65" s="167"/>
      <c r="B65" s="168"/>
      <c r="C65" s="169"/>
      <c r="D65" s="170"/>
      <c r="E65" s="171"/>
    </row>
    <row r="66" spans="1:5">
      <c r="A66" s="167"/>
      <c r="B66" s="168"/>
      <c r="C66" s="169"/>
      <c r="D66" s="170"/>
      <c r="E66" s="171"/>
    </row>
    <row r="67" spans="1:5">
      <c r="A67" s="167"/>
      <c r="B67" s="168"/>
      <c r="C67" s="169"/>
      <c r="D67" s="170"/>
      <c r="E67" s="171"/>
    </row>
    <row r="68" spans="1:5">
      <c r="A68" s="167"/>
      <c r="B68" s="168"/>
      <c r="C68" s="169"/>
      <c r="D68" s="170"/>
      <c r="E68" s="171"/>
    </row>
    <row r="69" spans="1:5">
      <c r="A69" s="167"/>
      <c r="B69" s="168"/>
      <c r="C69" s="169"/>
      <c r="D69" s="170"/>
      <c r="E69" s="171"/>
    </row>
    <row r="70" spans="1:5">
      <c r="A70" s="167"/>
      <c r="B70" s="168"/>
      <c r="C70" s="169"/>
      <c r="D70" s="170"/>
      <c r="E70" s="171"/>
    </row>
    <row r="71" spans="1:5">
      <c r="A71" s="167"/>
      <c r="B71" s="168"/>
      <c r="C71" s="169"/>
      <c r="D71" s="170"/>
      <c r="E71" s="171"/>
    </row>
    <row r="72" spans="1:5">
      <c r="A72" s="167"/>
      <c r="B72" s="168"/>
      <c r="C72" s="169"/>
      <c r="D72" s="170"/>
      <c r="E72" s="171"/>
    </row>
    <row r="73" spans="1:5">
      <c r="A73" s="167"/>
      <c r="B73" s="168"/>
      <c r="C73" s="169"/>
      <c r="D73" s="170"/>
      <c r="E73" s="171"/>
    </row>
    <row r="74" spans="1:5">
      <c r="A74" s="167"/>
      <c r="B74" s="168"/>
      <c r="C74" s="169"/>
      <c r="D74" s="170"/>
      <c r="E74" s="171"/>
    </row>
    <row r="75" spans="1:5">
      <c r="A75" s="167"/>
      <c r="B75" s="168"/>
      <c r="C75" s="169"/>
      <c r="D75" s="170"/>
      <c r="E75" s="171"/>
    </row>
    <row r="76" spans="1:5">
      <c r="A76" s="167"/>
      <c r="B76" s="168"/>
      <c r="C76" s="169"/>
      <c r="D76" s="170"/>
      <c r="E76" s="171"/>
    </row>
    <row r="77" spans="1:5">
      <c r="A77" s="167"/>
      <c r="B77" s="168"/>
      <c r="C77" s="169"/>
      <c r="D77" s="170"/>
      <c r="E77" s="171"/>
    </row>
    <row r="78" spans="1:5">
      <c r="A78" s="167"/>
      <c r="B78" s="168"/>
      <c r="C78" s="169"/>
      <c r="D78" s="170"/>
      <c r="E78" s="171"/>
    </row>
    <row r="79" spans="1:5">
      <c r="A79" s="167"/>
      <c r="B79" s="168"/>
      <c r="C79" s="169"/>
      <c r="D79" s="170"/>
      <c r="E79" s="171"/>
    </row>
    <row r="80" spans="1:5">
      <c r="A80" s="167"/>
      <c r="B80" s="168"/>
      <c r="C80" s="169"/>
      <c r="D80" s="170"/>
      <c r="E80" s="171"/>
    </row>
    <row r="81" spans="1:5">
      <c r="A81" s="167"/>
      <c r="B81" s="168"/>
      <c r="C81" s="169"/>
      <c r="D81" s="170"/>
      <c r="E81" s="171"/>
    </row>
    <row r="82" spans="1:5">
      <c r="A82" s="167"/>
      <c r="B82" s="168"/>
      <c r="C82" s="169"/>
      <c r="D82" s="170"/>
      <c r="E82" s="171"/>
    </row>
    <row r="83" spans="1:5">
      <c r="A83" s="167"/>
      <c r="B83" s="168"/>
      <c r="C83" s="169"/>
      <c r="D83" s="170"/>
      <c r="E83" s="171"/>
    </row>
    <row r="84" spans="1:5">
      <c r="A84" s="167"/>
      <c r="B84" s="168"/>
      <c r="C84" s="169"/>
      <c r="D84" s="170"/>
      <c r="E84" s="171"/>
    </row>
    <row r="85" spans="1:5">
      <c r="A85" s="167"/>
      <c r="B85" s="168"/>
      <c r="C85" s="169"/>
      <c r="D85" s="170"/>
      <c r="E85" s="171"/>
    </row>
    <row r="86" spans="1:5">
      <c r="A86" s="167"/>
      <c r="B86" s="168"/>
      <c r="C86" s="169"/>
      <c r="D86" s="170"/>
      <c r="E86" s="171"/>
    </row>
    <row r="87" spans="1:5">
      <c r="A87" s="167"/>
      <c r="B87" s="168"/>
      <c r="C87" s="169"/>
      <c r="D87" s="170"/>
      <c r="E87" s="171"/>
    </row>
    <row r="88" spans="1:5">
      <c r="A88" s="167"/>
      <c r="B88" s="168"/>
      <c r="C88" s="169"/>
      <c r="D88" s="170"/>
      <c r="E88" s="171"/>
    </row>
    <row r="89" spans="1:5">
      <c r="A89" s="167"/>
      <c r="B89" s="168"/>
      <c r="C89" s="169"/>
      <c r="D89" s="170"/>
      <c r="E89" s="171"/>
    </row>
    <row r="90" spans="1:5">
      <c r="A90" s="167"/>
      <c r="B90" s="168"/>
      <c r="C90" s="169"/>
      <c r="D90" s="170"/>
      <c r="E90" s="171"/>
    </row>
    <row r="91" spans="1:5">
      <c r="A91" s="167"/>
      <c r="B91" s="168"/>
      <c r="C91" s="169"/>
      <c r="D91" s="170"/>
      <c r="E91" s="171"/>
    </row>
    <row r="92" spans="1:5">
      <c r="A92" s="167"/>
      <c r="B92" s="168"/>
      <c r="C92" s="169"/>
      <c r="D92" s="170"/>
      <c r="E92" s="171"/>
    </row>
    <row r="93" spans="1:5">
      <c r="A93" s="167"/>
      <c r="B93" s="168"/>
      <c r="C93" s="169"/>
      <c r="D93" s="170"/>
      <c r="E93" s="171"/>
    </row>
    <row r="94" spans="1:5">
      <c r="A94" s="167"/>
      <c r="B94" s="168"/>
      <c r="C94" s="169"/>
      <c r="D94" s="170"/>
      <c r="E94" s="171"/>
    </row>
    <row r="95" spans="1:5">
      <c r="A95" s="167"/>
      <c r="B95" s="168"/>
      <c r="C95" s="169"/>
      <c r="D95" s="170"/>
      <c r="E95" s="171"/>
    </row>
    <row r="96" spans="1:5">
      <c r="A96" s="167"/>
      <c r="B96" s="168"/>
      <c r="C96" s="169"/>
      <c r="D96" s="170"/>
      <c r="E96" s="171"/>
    </row>
    <row r="97" spans="1:5">
      <c r="A97" s="167"/>
      <c r="B97" s="168"/>
      <c r="C97" s="169"/>
      <c r="D97" s="170"/>
      <c r="E97" s="171"/>
    </row>
    <row r="98" spans="1:5">
      <c r="A98" s="167"/>
      <c r="B98" s="168"/>
      <c r="C98" s="169"/>
      <c r="D98" s="170"/>
      <c r="E98" s="171"/>
    </row>
    <row r="99" spans="1:5">
      <c r="A99" s="167"/>
      <c r="B99" s="168"/>
      <c r="C99" s="169"/>
      <c r="D99" s="170"/>
      <c r="E99" s="171"/>
    </row>
    <row r="100" spans="1:5">
      <c r="A100" s="167"/>
      <c r="B100" s="168"/>
      <c r="C100" s="169"/>
      <c r="D100" s="170"/>
      <c r="E100" s="171"/>
    </row>
    <row r="101" spans="1:5">
      <c r="A101" s="167"/>
      <c r="B101" s="168"/>
      <c r="C101" s="169"/>
      <c r="D101" s="170"/>
      <c r="E101" s="171"/>
    </row>
    <row r="102" spans="1:5">
      <c r="A102" s="167"/>
      <c r="B102" s="168"/>
      <c r="C102" s="169"/>
      <c r="D102" s="170"/>
      <c r="E102" s="171"/>
    </row>
    <row r="103" spans="1:5">
      <c r="A103" s="167"/>
      <c r="B103" s="168"/>
      <c r="C103" s="169"/>
      <c r="D103" s="170"/>
      <c r="E103" s="171"/>
    </row>
    <row r="104" spans="1:5">
      <c r="A104" s="167"/>
      <c r="B104" s="168"/>
      <c r="C104" s="169"/>
      <c r="D104" s="170"/>
      <c r="E104" s="171"/>
    </row>
    <row r="105" spans="1:5">
      <c r="A105" s="167"/>
      <c r="B105" s="168"/>
      <c r="C105" s="169"/>
      <c r="D105" s="170"/>
      <c r="E105" s="171"/>
    </row>
    <row r="106" spans="1:5">
      <c r="A106" s="167"/>
      <c r="B106" s="168"/>
      <c r="C106" s="169"/>
      <c r="D106" s="170"/>
      <c r="E106" s="171"/>
    </row>
    <row r="107" spans="1:5">
      <c r="A107" s="167"/>
      <c r="B107" s="168"/>
      <c r="C107" s="169"/>
      <c r="D107" s="170"/>
      <c r="E107" s="171"/>
    </row>
    <row r="108" spans="1:5">
      <c r="A108" s="167"/>
      <c r="B108" s="168"/>
      <c r="C108" s="169"/>
      <c r="D108" s="170"/>
      <c r="E108" s="171"/>
    </row>
    <row r="109" spans="1:5">
      <c r="A109" s="167"/>
      <c r="B109" s="168"/>
      <c r="C109" s="169"/>
      <c r="D109" s="170"/>
      <c r="E109" s="171"/>
    </row>
    <row r="110" spans="1:5">
      <c r="A110" s="167"/>
      <c r="B110" s="168"/>
      <c r="C110" s="169"/>
      <c r="D110" s="170"/>
      <c r="E110" s="171"/>
    </row>
    <row r="111" spans="1:5">
      <c r="A111" s="167"/>
      <c r="B111" s="168"/>
      <c r="C111" s="169"/>
      <c r="D111" s="170"/>
      <c r="E111" s="171"/>
    </row>
    <row r="112" spans="1:5">
      <c r="A112" s="167"/>
      <c r="B112" s="168"/>
      <c r="C112" s="169"/>
      <c r="D112" s="170"/>
      <c r="E112" s="171"/>
    </row>
    <row r="113" spans="1:5">
      <c r="A113" s="167"/>
      <c r="B113" s="168"/>
      <c r="C113" s="169"/>
      <c r="D113" s="170"/>
      <c r="E113" s="171"/>
    </row>
    <row r="114" spans="1:5">
      <c r="A114" s="167"/>
      <c r="B114" s="168"/>
      <c r="C114" s="169"/>
      <c r="D114" s="170"/>
      <c r="E114" s="171"/>
    </row>
    <row r="115" spans="1:5">
      <c r="A115" s="167"/>
      <c r="B115" s="168"/>
      <c r="C115" s="169"/>
      <c r="D115" s="170"/>
      <c r="E115" s="171"/>
    </row>
    <row r="116" spans="1:5">
      <c r="A116" s="167"/>
      <c r="B116" s="168"/>
      <c r="C116" s="169"/>
      <c r="D116" s="170"/>
      <c r="E116" s="171"/>
    </row>
    <row r="117" spans="1:5">
      <c r="A117" s="167"/>
      <c r="B117" s="168"/>
      <c r="C117" s="169"/>
      <c r="D117" s="170"/>
      <c r="E117" s="171"/>
    </row>
    <row r="118" spans="1:5">
      <c r="A118" s="167"/>
      <c r="B118" s="168"/>
      <c r="C118" s="169"/>
      <c r="D118" s="170"/>
      <c r="E118" s="171"/>
    </row>
    <row r="119" spans="1:5">
      <c r="A119" s="167"/>
      <c r="B119" s="168"/>
      <c r="C119" s="169"/>
      <c r="D119" s="170"/>
      <c r="E119" s="171"/>
    </row>
    <row r="120" spans="1:5">
      <c r="A120" s="167"/>
      <c r="B120" s="168"/>
      <c r="C120" s="169"/>
      <c r="D120" s="170"/>
      <c r="E120" s="171"/>
    </row>
    <row r="121" spans="1:5">
      <c r="A121" s="167"/>
      <c r="B121" s="168"/>
      <c r="C121" s="169"/>
      <c r="D121" s="170"/>
      <c r="E121" s="171"/>
    </row>
    <row r="122" spans="1:5">
      <c r="A122" s="167"/>
      <c r="B122" s="168"/>
      <c r="C122" s="169"/>
      <c r="D122" s="170"/>
      <c r="E122" s="171"/>
    </row>
    <row r="123" spans="1:5">
      <c r="A123" s="167"/>
      <c r="B123" s="168"/>
      <c r="C123" s="169"/>
      <c r="D123" s="170"/>
      <c r="E123" s="171"/>
    </row>
    <row r="124" spans="1:5">
      <c r="A124" s="167"/>
      <c r="B124" s="168"/>
      <c r="C124" s="169"/>
      <c r="D124" s="170"/>
      <c r="E124" s="171"/>
    </row>
    <row r="125" spans="1:5">
      <c r="A125" s="167"/>
      <c r="B125" s="168"/>
      <c r="C125" s="169"/>
      <c r="D125" s="170"/>
      <c r="E125" s="171"/>
    </row>
    <row r="126" spans="1:5">
      <c r="A126" s="167"/>
      <c r="B126" s="168"/>
      <c r="C126" s="169"/>
      <c r="D126" s="170"/>
      <c r="E126" s="171"/>
    </row>
    <row r="127" spans="1:5">
      <c r="A127" s="167"/>
      <c r="B127" s="168"/>
      <c r="C127" s="169"/>
      <c r="D127" s="170"/>
      <c r="E127" s="171"/>
    </row>
    <row r="128" spans="1:5">
      <c r="A128" s="167"/>
      <c r="B128" s="168"/>
      <c r="C128" s="169"/>
      <c r="D128" s="170"/>
      <c r="E128" s="171"/>
    </row>
    <row r="129" spans="1:5">
      <c r="A129" s="167"/>
      <c r="B129" s="168"/>
      <c r="C129" s="169"/>
      <c r="D129" s="170"/>
      <c r="E129" s="171"/>
    </row>
    <row r="130" spans="1:5">
      <c r="A130" s="167"/>
      <c r="B130" s="168"/>
      <c r="C130" s="169"/>
      <c r="D130" s="170"/>
      <c r="E130" s="171"/>
    </row>
    <row r="131" spans="1:5">
      <c r="A131" s="167"/>
      <c r="B131" s="168"/>
      <c r="C131" s="169"/>
      <c r="D131" s="170"/>
      <c r="E131" s="171"/>
    </row>
    <row r="132" spans="1:5">
      <c r="A132" s="167"/>
      <c r="B132" s="168"/>
      <c r="C132" s="169"/>
      <c r="D132" s="170"/>
      <c r="E132" s="171"/>
    </row>
    <row r="133" spans="1:5">
      <c r="A133" s="167"/>
      <c r="B133" s="168"/>
      <c r="C133" s="169"/>
      <c r="D133" s="170"/>
      <c r="E133" s="171"/>
    </row>
    <row r="134" spans="1:5">
      <c r="A134" s="167"/>
      <c r="B134" s="168"/>
      <c r="C134" s="169"/>
      <c r="D134" s="170"/>
      <c r="E134" s="171"/>
    </row>
    <row r="135" spans="1:5">
      <c r="A135" s="167"/>
      <c r="B135" s="168"/>
      <c r="C135" s="169"/>
      <c r="D135" s="170"/>
      <c r="E135" s="171"/>
    </row>
    <row r="136" spans="1:5">
      <c r="A136" s="167"/>
      <c r="B136" s="168"/>
      <c r="C136" s="169"/>
      <c r="D136" s="170"/>
      <c r="E136" s="171"/>
    </row>
    <row r="137" spans="1:5">
      <c r="A137" s="167"/>
      <c r="B137" s="168"/>
      <c r="C137" s="169"/>
      <c r="D137" s="170"/>
      <c r="E137" s="171"/>
    </row>
    <row r="138" spans="1:5">
      <c r="A138" s="167"/>
      <c r="B138" s="168"/>
      <c r="C138" s="169"/>
      <c r="D138" s="170"/>
      <c r="E138" s="171"/>
    </row>
    <row r="139" spans="1:5">
      <c r="A139" s="167"/>
      <c r="B139" s="168"/>
      <c r="C139" s="169"/>
      <c r="D139" s="170"/>
      <c r="E139" s="171"/>
    </row>
    <row r="140" spans="1:5">
      <c r="A140" s="167"/>
      <c r="B140" s="168"/>
      <c r="C140" s="169"/>
      <c r="D140" s="170"/>
      <c r="E140" s="171"/>
    </row>
    <row r="141" spans="1:5">
      <c r="A141" s="167"/>
      <c r="B141" s="168"/>
      <c r="C141" s="169"/>
      <c r="D141" s="170"/>
      <c r="E141" s="171"/>
    </row>
    <row r="142" spans="1:5">
      <c r="A142" s="167"/>
      <c r="B142" s="168"/>
      <c r="C142" s="169"/>
      <c r="D142" s="170"/>
      <c r="E142" s="171"/>
    </row>
    <row r="143" spans="1:5">
      <c r="A143" s="167"/>
      <c r="B143" s="168"/>
      <c r="C143" s="169"/>
      <c r="D143" s="170"/>
      <c r="E143" s="171"/>
    </row>
    <row r="144" spans="1:5">
      <c r="A144" s="167"/>
      <c r="B144" s="168"/>
      <c r="C144" s="169"/>
      <c r="D144" s="170"/>
      <c r="E144" s="171"/>
    </row>
    <row r="145" spans="1:5">
      <c r="A145" s="167"/>
      <c r="B145" s="168"/>
      <c r="C145" s="169"/>
      <c r="D145" s="170"/>
      <c r="E145" s="171"/>
    </row>
    <row r="146" spans="1:5">
      <c r="A146" s="167"/>
      <c r="B146" s="168"/>
      <c r="C146" s="169"/>
      <c r="D146" s="170"/>
      <c r="E146" s="171"/>
    </row>
    <row r="147" spans="1:5">
      <c r="A147" s="167"/>
      <c r="B147" s="168"/>
      <c r="C147" s="169"/>
      <c r="D147" s="170"/>
      <c r="E147" s="171"/>
    </row>
    <row r="148" spans="1:5">
      <c r="A148" s="167"/>
      <c r="B148" s="168"/>
      <c r="C148" s="169"/>
      <c r="D148" s="170"/>
      <c r="E148" s="171"/>
    </row>
    <row r="149" spans="1:5">
      <c r="A149" s="167"/>
      <c r="B149" s="168"/>
      <c r="C149" s="169"/>
      <c r="D149" s="170"/>
      <c r="E149" s="171"/>
    </row>
    <row r="150" spans="1:5">
      <c r="A150" s="167"/>
      <c r="B150" s="168"/>
      <c r="C150" s="169"/>
      <c r="D150" s="170"/>
      <c r="E150" s="171"/>
    </row>
    <row r="151" spans="1:5">
      <c r="A151" s="167"/>
      <c r="B151" s="168"/>
      <c r="C151" s="169"/>
      <c r="D151" s="170"/>
      <c r="E151" s="171"/>
    </row>
    <row r="152" spans="1:5">
      <c r="A152" s="167"/>
      <c r="B152" s="168"/>
      <c r="C152" s="169"/>
      <c r="D152" s="170"/>
      <c r="E152" s="171"/>
    </row>
    <row r="153" spans="1:5">
      <c r="A153" s="167"/>
      <c r="B153" s="168"/>
      <c r="C153" s="169"/>
      <c r="D153" s="170"/>
      <c r="E153" s="171"/>
    </row>
    <row r="154" spans="1:5">
      <c r="A154" s="167"/>
      <c r="B154" s="168"/>
      <c r="C154" s="169"/>
      <c r="D154" s="170"/>
      <c r="E154" s="171"/>
    </row>
    <row r="155" spans="1:5">
      <c r="A155" s="167"/>
      <c r="B155" s="168"/>
      <c r="C155" s="169"/>
      <c r="D155" s="170"/>
      <c r="E155" s="171"/>
    </row>
    <row r="156" spans="1:5">
      <c r="A156" s="167"/>
      <c r="B156" s="168"/>
      <c r="C156" s="169"/>
      <c r="D156" s="170"/>
      <c r="E156" s="171"/>
    </row>
    <row r="157" spans="1:5">
      <c r="A157" s="167"/>
      <c r="B157" s="168"/>
      <c r="C157" s="169"/>
      <c r="D157" s="170"/>
      <c r="E157" s="171"/>
    </row>
    <row r="158" spans="1:5">
      <c r="A158" s="167"/>
      <c r="B158" s="168"/>
      <c r="C158" s="169"/>
      <c r="D158" s="170"/>
      <c r="E158" s="171"/>
    </row>
    <row r="159" spans="1:5">
      <c r="A159" s="167"/>
      <c r="B159" s="168"/>
      <c r="C159" s="169"/>
      <c r="D159" s="170"/>
      <c r="E159" s="171"/>
    </row>
    <row r="160" spans="1:5">
      <c r="A160" s="167"/>
      <c r="B160" s="168"/>
      <c r="C160" s="169"/>
      <c r="D160" s="170"/>
      <c r="E160" s="171"/>
    </row>
    <row r="161" spans="1:5">
      <c r="A161" s="167"/>
      <c r="B161" s="168"/>
      <c r="C161" s="169"/>
      <c r="D161" s="170"/>
      <c r="E161" s="171"/>
    </row>
    <row r="162" spans="1:5">
      <c r="A162" s="167"/>
      <c r="B162" s="168"/>
      <c r="C162" s="169"/>
      <c r="D162" s="170"/>
      <c r="E162" s="171"/>
    </row>
    <row r="163" spans="1:5">
      <c r="A163" s="167"/>
      <c r="B163" s="168"/>
      <c r="C163" s="169"/>
      <c r="D163" s="170"/>
      <c r="E163" s="171"/>
    </row>
    <row r="164" spans="1:5">
      <c r="A164" s="167"/>
      <c r="B164" s="168"/>
      <c r="C164" s="169"/>
      <c r="D164" s="170"/>
      <c r="E164" s="171"/>
    </row>
    <row r="165" spans="1:5">
      <c r="A165" s="167"/>
      <c r="B165" s="168"/>
      <c r="C165" s="169"/>
      <c r="D165" s="170"/>
      <c r="E165" s="171"/>
    </row>
    <row r="166" spans="1:5">
      <c r="A166" s="167"/>
      <c r="B166" s="168"/>
      <c r="C166" s="169"/>
      <c r="D166" s="170"/>
      <c r="E166" s="171"/>
    </row>
    <row r="167" spans="1:5">
      <c r="A167" s="167"/>
      <c r="B167" s="168"/>
      <c r="C167" s="169"/>
      <c r="D167" s="170"/>
      <c r="E167" s="171"/>
    </row>
    <row r="168" spans="1:5">
      <c r="A168" s="167"/>
      <c r="B168" s="168"/>
      <c r="C168" s="169"/>
      <c r="D168" s="170"/>
      <c r="E168" s="171"/>
    </row>
    <row r="169" spans="1:5">
      <c r="A169" s="167"/>
      <c r="B169" s="168"/>
      <c r="C169" s="169"/>
      <c r="D169" s="170"/>
      <c r="E169" s="171"/>
    </row>
    <row r="170" spans="1:5">
      <c r="A170" s="167"/>
      <c r="B170" s="168"/>
      <c r="C170" s="169"/>
      <c r="D170" s="170"/>
      <c r="E170" s="171"/>
    </row>
    <row r="171" spans="1:5">
      <c r="A171" s="167"/>
      <c r="B171" s="168"/>
      <c r="C171" s="169"/>
      <c r="D171" s="170"/>
      <c r="E171" s="171"/>
    </row>
    <row r="172" spans="1:5">
      <c r="A172" s="167"/>
      <c r="B172" s="168"/>
      <c r="C172" s="169"/>
      <c r="D172" s="170"/>
      <c r="E172" s="171"/>
    </row>
    <row r="173" spans="1:5">
      <c r="A173" s="167"/>
      <c r="B173" s="168"/>
      <c r="C173" s="169"/>
      <c r="D173" s="170"/>
      <c r="E173" s="171"/>
    </row>
    <row r="174" spans="1:5">
      <c r="A174" s="167"/>
      <c r="B174" s="168"/>
      <c r="C174" s="169"/>
      <c r="D174" s="170"/>
      <c r="E174" s="171"/>
    </row>
    <row r="175" spans="1:5">
      <c r="A175" s="167"/>
      <c r="B175" s="168"/>
      <c r="C175" s="169"/>
      <c r="D175" s="170"/>
      <c r="E175" s="171"/>
    </row>
    <row r="176" spans="1:5">
      <c r="A176" s="167"/>
      <c r="B176" s="168"/>
      <c r="C176" s="169"/>
      <c r="D176" s="170"/>
      <c r="E176" s="171"/>
    </row>
    <row r="177" spans="1:5">
      <c r="A177" s="167"/>
      <c r="B177" s="168"/>
      <c r="C177" s="169"/>
      <c r="D177" s="170"/>
      <c r="E177" s="171"/>
    </row>
    <row r="178" spans="1:5">
      <c r="A178" s="167"/>
      <c r="B178" s="168"/>
      <c r="C178" s="169"/>
      <c r="D178" s="170"/>
      <c r="E178" s="171"/>
    </row>
    <row r="179" spans="1:5">
      <c r="A179" s="167"/>
      <c r="B179" s="168"/>
      <c r="C179" s="169"/>
      <c r="D179" s="170"/>
      <c r="E179" s="171"/>
    </row>
    <row r="180" spans="1:5">
      <c r="A180" s="167"/>
      <c r="B180" s="168"/>
      <c r="C180" s="169"/>
      <c r="D180" s="170"/>
      <c r="E180" s="171"/>
    </row>
    <row r="181" spans="1:5">
      <c r="A181" s="167"/>
      <c r="B181" s="168"/>
      <c r="C181" s="169"/>
      <c r="D181" s="170"/>
      <c r="E181" s="171"/>
    </row>
    <row r="182" spans="1:5">
      <c r="A182" s="167"/>
      <c r="B182" s="168"/>
      <c r="C182" s="169"/>
      <c r="D182" s="170"/>
      <c r="E182" s="171"/>
    </row>
    <row r="183" spans="1:5">
      <c r="A183" s="167"/>
      <c r="B183" s="168"/>
      <c r="C183" s="169"/>
      <c r="D183" s="170"/>
      <c r="E183" s="171"/>
    </row>
    <row r="184" spans="1:5">
      <c r="A184" s="167"/>
      <c r="B184" s="168"/>
      <c r="C184" s="169"/>
      <c r="D184" s="170"/>
      <c r="E184" s="171"/>
    </row>
    <row r="185" spans="1:5">
      <c r="A185" s="167"/>
      <c r="B185" s="168"/>
      <c r="C185" s="169"/>
      <c r="D185" s="170"/>
      <c r="E185" s="171"/>
    </row>
    <row r="186" spans="1:5">
      <c r="A186" s="167"/>
      <c r="B186" s="168"/>
      <c r="C186" s="169"/>
      <c r="D186" s="170"/>
      <c r="E186" s="171"/>
    </row>
    <row r="187" spans="1:5">
      <c r="A187" s="167"/>
      <c r="B187" s="168"/>
      <c r="C187" s="169"/>
      <c r="D187" s="170"/>
      <c r="E187" s="171"/>
    </row>
    <row r="188" spans="1:5">
      <c r="A188" s="167"/>
      <c r="B188" s="168"/>
      <c r="C188" s="169"/>
      <c r="D188" s="170"/>
      <c r="E188" s="171"/>
    </row>
    <row r="189" spans="1:5">
      <c r="A189" s="167"/>
      <c r="B189" s="168"/>
      <c r="C189" s="169"/>
      <c r="D189" s="170"/>
      <c r="E189" s="171"/>
    </row>
    <row r="190" spans="1:5">
      <c r="A190" s="167"/>
      <c r="B190" s="168"/>
      <c r="C190" s="169"/>
      <c r="D190" s="170"/>
      <c r="E190" s="171"/>
    </row>
    <row r="191" spans="1:5">
      <c r="A191" s="167"/>
      <c r="B191" s="168"/>
      <c r="C191" s="169"/>
      <c r="D191" s="170"/>
      <c r="E191" s="171"/>
    </row>
    <row r="192" spans="1:5">
      <c r="A192" s="167"/>
      <c r="B192" s="168"/>
      <c r="C192" s="169"/>
      <c r="D192" s="170"/>
      <c r="E192" s="171"/>
    </row>
    <row r="193" spans="1:5">
      <c r="A193" s="167"/>
      <c r="B193" s="168"/>
      <c r="C193" s="169"/>
      <c r="D193" s="170"/>
      <c r="E193" s="171"/>
    </row>
    <row r="194" spans="1:5">
      <c r="A194" s="167"/>
      <c r="B194" s="168"/>
      <c r="C194" s="169"/>
      <c r="D194" s="170"/>
      <c r="E194" s="171"/>
    </row>
    <row r="195" spans="1:5">
      <c r="A195" s="167"/>
      <c r="B195" s="168"/>
      <c r="C195" s="169"/>
      <c r="D195" s="170"/>
      <c r="E195" s="171"/>
    </row>
    <row r="196" spans="1:5">
      <c r="A196" s="167"/>
      <c r="B196" s="168"/>
      <c r="C196" s="169"/>
      <c r="D196" s="170"/>
      <c r="E196" s="171"/>
    </row>
    <row r="197" spans="1:5">
      <c r="A197" s="167"/>
      <c r="B197" s="168"/>
      <c r="C197" s="169"/>
      <c r="D197" s="170"/>
      <c r="E197" s="171"/>
    </row>
    <row r="198" spans="1:5">
      <c r="A198" s="167"/>
      <c r="B198" s="168"/>
      <c r="C198" s="169"/>
      <c r="D198" s="170"/>
      <c r="E198" s="171"/>
    </row>
    <row r="199" spans="1:5">
      <c r="A199" s="167"/>
      <c r="B199" s="168"/>
      <c r="C199" s="169"/>
      <c r="D199" s="170"/>
      <c r="E199" s="171"/>
    </row>
    <row r="200" spans="1:5">
      <c r="A200" s="167"/>
      <c r="B200" s="168"/>
      <c r="C200" s="169"/>
      <c r="D200" s="170"/>
      <c r="E200" s="171"/>
    </row>
    <row r="201" spans="1:5">
      <c r="A201" s="167"/>
      <c r="B201" s="168"/>
      <c r="C201" s="169"/>
      <c r="D201" s="170"/>
      <c r="E201" s="171"/>
    </row>
    <row r="202" spans="1:5">
      <c r="A202" s="167"/>
      <c r="B202" s="168"/>
      <c r="C202" s="169"/>
      <c r="D202" s="170"/>
      <c r="E202" s="171"/>
    </row>
    <row r="203" spans="1:5">
      <c r="A203" s="167"/>
      <c r="B203" s="168"/>
      <c r="C203" s="169"/>
      <c r="D203" s="170"/>
      <c r="E203" s="171"/>
    </row>
    <row r="204" spans="1:5">
      <c r="A204" s="167"/>
      <c r="B204" s="168"/>
      <c r="C204" s="169"/>
      <c r="D204" s="170"/>
      <c r="E204" s="171"/>
    </row>
    <row r="205" spans="1:5">
      <c r="A205" s="167"/>
      <c r="B205" s="168"/>
      <c r="C205" s="169"/>
      <c r="D205" s="170"/>
      <c r="E205" s="171"/>
    </row>
    <row r="206" spans="1:5">
      <c r="A206" s="167"/>
      <c r="B206" s="168"/>
      <c r="C206" s="169"/>
      <c r="D206" s="170"/>
      <c r="E206" s="171"/>
    </row>
    <row r="207" spans="1:5">
      <c r="A207" s="167"/>
      <c r="B207" s="168"/>
      <c r="C207" s="169"/>
      <c r="D207" s="170"/>
      <c r="E207" s="171"/>
    </row>
    <row r="208" spans="1:5">
      <c r="A208" s="167"/>
      <c r="B208" s="168"/>
      <c r="C208" s="169"/>
      <c r="D208" s="170"/>
      <c r="E208" s="171"/>
    </row>
    <row r="209" spans="1:5">
      <c r="A209" s="167"/>
      <c r="B209" s="168"/>
      <c r="C209" s="169"/>
      <c r="D209" s="170"/>
      <c r="E209" s="171"/>
    </row>
    <row r="210" spans="1:5">
      <c r="A210" s="167"/>
      <c r="B210" s="168"/>
      <c r="C210" s="169"/>
      <c r="D210" s="170"/>
      <c r="E210" s="171"/>
    </row>
    <row r="211" spans="1:5">
      <c r="A211" s="167"/>
      <c r="B211" s="168"/>
      <c r="C211" s="169"/>
      <c r="D211" s="170"/>
      <c r="E211" s="171"/>
    </row>
    <row r="212" spans="1:5">
      <c r="A212" s="167"/>
      <c r="B212" s="168"/>
      <c r="C212" s="169"/>
      <c r="D212" s="170"/>
      <c r="E212" s="171"/>
    </row>
    <row r="213" spans="1:5">
      <c r="A213" s="167"/>
      <c r="B213" s="168"/>
      <c r="C213" s="169"/>
      <c r="D213" s="170"/>
      <c r="E213" s="171"/>
    </row>
    <row r="214" spans="1:5">
      <c r="A214" s="167"/>
      <c r="B214" s="168"/>
      <c r="C214" s="169"/>
      <c r="D214" s="170"/>
      <c r="E214" s="171"/>
    </row>
    <row r="215" spans="1:5">
      <c r="A215" s="167"/>
      <c r="B215" s="168"/>
      <c r="C215" s="169"/>
      <c r="D215" s="170"/>
      <c r="E215" s="171"/>
    </row>
    <row r="216" spans="1:5">
      <c r="A216" s="167"/>
      <c r="B216" s="168"/>
      <c r="C216" s="169"/>
      <c r="D216" s="170"/>
      <c r="E216" s="171"/>
    </row>
    <row r="217" spans="1:5">
      <c r="A217" s="167"/>
      <c r="B217" s="168"/>
      <c r="C217" s="169"/>
      <c r="D217" s="170"/>
      <c r="E217" s="171"/>
    </row>
    <row r="218" spans="1:5">
      <c r="A218" s="167"/>
      <c r="B218" s="168"/>
      <c r="C218" s="169"/>
      <c r="D218" s="170"/>
      <c r="E218" s="171"/>
    </row>
    <row r="219" spans="1:5">
      <c r="A219" s="167"/>
      <c r="B219" s="168"/>
      <c r="C219" s="169"/>
      <c r="D219" s="170"/>
      <c r="E219" s="171"/>
    </row>
    <row r="220" spans="1:5">
      <c r="A220" s="167"/>
      <c r="B220" s="168"/>
      <c r="C220" s="169"/>
      <c r="D220" s="170"/>
      <c r="E220" s="171"/>
    </row>
    <row r="221" spans="1:5">
      <c r="A221" s="167"/>
      <c r="B221" s="168"/>
      <c r="C221" s="169"/>
      <c r="D221" s="170"/>
      <c r="E221" s="171"/>
    </row>
    <row r="222" spans="1:5">
      <c r="A222" s="167"/>
      <c r="B222" s="168"/>
      <c r="C222" s="169"/>
      <c r="D222" s="170"/>
      <c r="E222" s="171"/>
    </row>
    <row r="223" spans="1:5">
      <c r="A223" s="167"/>
      <c r="B223" s="168"/>
      <c r="C223" s="169"/>
      <c r="D223" s="170"/>
      <c r="E223" s="171"/>
    </row>
    <row r="224" spans="1:5">
      <c r="A224" s="167"/>
      <c r="B224" s="168"/>
      <c r="C224" s="169"/>
      <c r="D224" s="170"/>
      <c r="E224" s="171"/>
    </row>
    <row r="225" spans="1:5">
      <c r="A225" s="167"/>
      <c r="B225" s="168"/>
      <c r="C225" s="169"/>
      <c r="D225" s="170"/>
      <c r="E225" s="171"/>
    </row>
    <row r="226" spans="1:5">
      <c r="A226" s="167"/>
      <c r="B226" s="168"/>
      <c r="C226" s="169"/>
      <c r="D226" s="170"/>
      <c r="E226" s="171"/>
    </row>
    <row r="227" spans="1:5">
      <c r="A227" s="167"/>
      <c r="B227" s="168"/>
      <c r="C227" s="169"/>
      <c r="D227" s="170"/>
      <c r="E227" s="171"/>
    </row>
    <row r="228" spans="1:5">
      <c r="A228" s="167"/>
      <c r="B228" s="168"/>
      <c r="C228" s="169"/>
      <c r="D228" s="170"/>
      <c r="E228" s="171"/>
    </row>
    <row r="229" spans="1:5">
      <c r="A229" s="167"/>
      <c r="B229" s="168"/>
      <c r="C229" s="169"/>
      <c r="D229" s="170"/>
      <c r="E229" s="171"/>
    </row>
    <row r="230" spans="1:5">
      <c r="A230" s="167"/>
      <c r="B230" s="168"/>
      <c r="C230" s="169"/>
      <c r="D230" s="170"/>
      <c r="E230" s="171"/>
    </row>
    <row r="231" spans="1:5">
      <c r="A231" s="167"/>
      <c r="B231" s="168"/>
      <c r="C231" s="169"/>
      <c r="D231" s="170"/>
      <c r="E231" s="171"/>
    </row>
    <row r="232" spans="1:5">
      <c r="A232" s="167"/>
      <c r="B232" s="168"/>
      <c r="C232" s="169"/>
      <c r="D232" s="170"/>
      <c r="E232" s="171"/>
    </row>
    <row r="233" spans="1:5">
      <c r="A233" s="167"/>
      <c r="B233" s="168"/>
      <c r="C233" s="169"/>
      <c r="D233" s="170"/>
      <c r="E233" s="171"/>
    </row>
    <row r="234" spans="1:5">
      <c r="A234" s="167"/>
      <c r="B234" s="168"/>
      <c r="C234" s="169"/>
      <c r="D234" s="170"/>
      <c r="E234" s="171"/>
    </row>
    <row r="235" spans="1:5">
      <c r="A235" s="167"/>
      <c r="B235" s="168"/>
      <c r="C235" s="169"/>
      <c r="D235" s="170"/>
      <c r="E235" s="171"/>
    </row>
    <row r="236" spans="1:5">
      <c r="A236" s="167"/>
      <c r="B236" s="168"/>
      <c r="C236" s="169"/>
      <c r="D236" s="170"/>
      <c r="E236" s="171"/>
    </row>
    <row r="237" spans="1:5">
      <c r="A237" s="167"/>
      <c r="B237" s="168"/>
      <c r="C237" s="169"/>
      <c r="D237" s="170"/>
      <c r="E237" s="171"/>
    </row>
    <row r="238" spans="1:5">
      <c r="A238" s="167"/>
      <c r="B238" s="168"/>
      <c r="C238" s="169"/>
      <c r="D238" s="170"/>
      <c r="E238" s="171"/>
    </row>
    <row r="239" spans="1:5">
      <c r="A239" s="167"/>
      <c r="B239" s="168"/>
      <c r="C239" s="169"/>
      <c r="D239" s="170"/>
      <c r="E239" s="171"/>
    </row>
    <row r="240" spans="1:5">
      <c r="A240" s="167"/>
      <c r="B240" s="168"/>
      <c r="C240" s="169"/>
      <c r="D240" s="170"/>
      <c r="E240" s="171"/>
    </row>
    <row r="241" spans="1:5">
      <c r="A241" s="167"/>
      <c r="B241" s="168"/>
      <c r="C241" s="169"/>
      <c r="D241" s="170"/>
      <c r="E241" s="171"/>
    </row>
    <row r="242" spans="1:5">
      <c r="A242" s="167"/>
      <c r="B242" s="168"/>
      <c r="C242" s="169"/>
      <c r="D242" s="170"/>
      <c r="E242" s="171"/>
    </row>
    <row r="243" spans="1:5">
      <c r="A243" s="167"/>
      <c r="B243" s="168"/>
      <c r="C243" s="169"/>
      <c r="D243" s="170"/>
      <c r="E243" s="171"/>
    </row>
    <row r="244" spans="1:5">
      <c r="A244" s="167"/>
      <c r="B244" s="168"/>
      <c r="C244" s="169"/>
      <c r="D244" s="170"/>
      <c r="E244" s="171"/>
    </row>
    <row r="245" spans="1:5">
      <c r="A245" s="167"/>
      <c r="B245" s="168"/>
      <c r="C245" s="169"/>
      <c r="D245" s="170"/>
      <c r="E245" s="171"/>
    </row>
    <row r="246" spans="1:5">
      <c r="A246" s="167"/>
      <c r="B246" s="168"/>
      <c r="C246" s="169"/>
      <c r="D246" s="170"/>
      <c r="E246" s="171"/>
    </row>
    <row r="247" spans="1:5">
      <c r="A247" s="167"/>
      <c r="B247" s="168"/>
      <c r="C247" s="169"/>
      <c r="D247" s="170"/>
      <c r="E247" s="171"/>
    </row>
    <row r="248" spans="1:5">
      <c r="A248" s="167"/>
      <c r="B248" s="168"/>
      <c r="C248" s="169"/>
      <c r="D248" s="170"/>
      <c r="E248" s="171"/>
    </row>
    <row r="249" spans="1:5">
      <c r="A249" s="167"/>
      <c r="B249" s="168"/>
      <c r="C249" s="169"/>
      <c r="D249" s="170"/>
      <c r="E249" s="171"/>
    </row>
    <row r="250" spans="1:5">
      <c r="A250" s="167"/>
      <c r="B250" s="168"/>
      <c r="C250" s="169"/>
      <c r="D250" s="170"/>
      <c r="E250" s="171"/>
    </row>
    <row r="251" spans="1:5">
      <c r="A251" s="167"/>
      <c r="B251" s="168"/>
      <c r="C251" s="169"/>
      <c r="D251" s="170"/>
      <c r="E251" s="171"/>
    </row>
    <row r="252" spans="1:5">
      <c r="A252" s="167"/>
      <c r="B252" s="168"/>
      <c r="C252" s="169"/>
      <c r="D252" s="170"/>
      <c r="E252" s="171"/>
    </row>
    <row r="253" spans="1:5">
      <c r="A253" s="167"/>
      <c r="B253" s="168"/>
      <c r="C253" s="169"/>
      <c r="D253" s="170"/>
      <c r="E253" s="171"/>
    </row>
    <row r="254" spans="1:5">
      <c r="A254" s="167"/>
      <c r="B254" s="168"/>
      <c r="C254" s="169"/>
      <c r="D254" s="170"/>
      <c r="E254" s="171"/>
    </row>
    <row r="255" spans="1:5">
      <c r="A255" s="167"/>
      <c r="B255" s="168"/>
      <c r="C255" s="169"/>
      <c r="D255" s="170"/>
      <c r="E255" s="171"/>
    </row>
    <row r="256" spans="1:5">
      <c r="A256" s="167"/>
      <c r="B256" s="168"/>
      <c r="C256" s="169"/>
      <c r="D256" s="170"/>
      <c r="E256" s="171"/>
    </row>
    <row r="257" spans="1:5">
      <c r="A257" s="167"/>
      <c r="B257" s="168"/>
      <c r="C257" s="169"/>
      <c r="D257" s="170"/>
      <c r="E257" s="171"/>
    </row>
    <row r="258" spans="1:5">
      <c r="A258" s="167"/>
      <c r="B258" s="168"/>
      <c r="C258" s="169"/>
      <c r="D258" s="170"/>
      <c r="E258" s="171"/>
    </row>
    <row r="259" spans="1:5">
      <c r="A259" s="167"/>
      <c r="B259" s="168"/>
      <c r="C259" s="169"/>
      <c r="D259" s="170"/>
      <c r="E259" s="171"/>
    </row>
    <row r="260" spans="1:5">
      <c r="A260" s="167"/>
      <c r="B260" s="168"/>
      <c r="C260" s="169"/>
      <c r="D260" s="170"/>
      <c r="E260" s="171"/>
    </row>
    <row r="261" spans="1:5">
      <c r="A261" s="167"/>
      <c r="B261" s="168"/>
      <c r="C261" s="169"/>
      <c r="D261" s="170"/>
      <c r="E261" s="171"/>
    </row>
    <row r="262" spans="1:5">
      <c r="A262" s="167"/>
      <c r="B262" s="168"/>
      <c r="C262" s="169"/>
      <c r="D262" s="170"/>
      <c r="E262" s="171"/>
    </row>
    <row r="263" spans="1:5">
      <c r="A263" s="167"/>
      <c r="B263" s="168"/>
      <c r="C263" s="169"/>
      <c r="D263" s="170"/>
      <c r="E263" s="171"/>
    </row>
    <row r="264" spans="1:5">
      <c r="A264" s="167"/>
      <c r="B264" s="168"/>
      <c r="C264" s="169"/>
      <c r="D264" s="170"/>
      <c r="E264" s="171"/>
    </row>
    <row r="265" spans="1:5">
      <c r="A265" s="167"/>
      <c r="B265" s="168"/>
      <c r="C265" s="169"/>
      <c r="D265" s="170"/>
      <c r="E265" s="171"/>
    </row>
    <row r="266" spans="1:5">
      <c r="A266" s="167"/>
      <c r="B266" s="168"/>
      <c r="C266" s="169"/>
      <c r="D266" s="170"/>
      <c r="E266" s="171"/>
    </row>
    <row r="267" spans="1:5">
      <c r="A267" s="167"/>
      <c r="B267" s="168"/>
      <c r="C267" s="169"/>
      <c r="D267" s="170"/>
      <c r="E267" s="171"/>
    </row>
    <row r="268" spans="1:5">
      <c r="A268" s="167"/>
      <c r="B268" s="168"/>
      <c r="C268" s="169"/>
      <c r="D268" s="170"/>
      <c r="E268" s="171"/>
    </row>
    <row r="269" spans="1:5">
      <c r="A269" s="167"/>
      <c r="B269" s="168"/>
      <c r="C269" s="169"/>
      <c r="D269" s="170"/>
      <c r="E269" s="171"/>
    </row>
    <row r="270" spans="1:5">
      <c r="A270" s="167"/>
      <c r="B270" s="168"/>
      <c r="C270" s="169"/>
      <c r="D270" s="170"/>
      <c r="E270" s="171"/>
    </row>
    <row r="271" spans="1:5">
      <c r="A271" s="167"/>
      <c r="B271" s="168"/>
      <c r="C271" s="169"/>
      <c r="D271" s="170"/>
      <c r="E271" s="171"/>
    </row>
    <row r="272" spans="1:5">
      <c r="A272" s="167"/>
      <c r="B272" s="168"/>
      <c r="C272" s="169"/>
      <c r="D272" s="170"/>
      <c r="E272" s="171"/>
    </row>
    <row r="273" spans="1:5">
      <c r="A273" s="167"/>
      <c r="B273" s="168"/>
      <c r="C273" s="169"/>
      <c r="D273" s="170"/>
      <c r="E273" s="171"/>
    </row>
    <row r="274" spans="1:5">
      <c r="A274" s="167"/>
      <c r="B274" s="168"/>
      <c r="C274" s="169"/>
      <c r="D274" s="170"/>
      <c r="E274" s="171"/>
    </row>
    <row r="275" spans="1:5">
      <c r="A275" s="167"/>
      <c r="B275" s="168"/>
      <c r="C275" s="169"/>
      <c r="D275" s="170"/>
      <c r="E275" s="171"/>
    </row>
    <row r="276" spans="1:5">
      <c r="A276" s="167"/>
      <c r="B276" s="168"/>
      <c r="C276" s="169"/>
      <c r="D276" s="170"/>
      <c r="E276" s="171"/>
    </row>
    <row r="277" spans="1:5">
      <c r="A277" s="167"/>
      <c r="B277" s="168"/>
      <c r="C277" s="169"/>
      <c r="D277" s="170"/>
      <c r="E277" s="171"/>
    </row>
    <row r="278" spans="1:5">
      <c r="A278" s="167"/>
      <c r="B278" s="168"/>
      <c r="C278" s="169"/>
      <c r="D278" s="170"/>
      <c r="E278" s="171"/>
    </row>
    <row r="279" spans="1:5">
      <c r="A279" s="167"/>
      <c r="B279" s="168"/>
      <c r="C279" s="169"/>
      <c r="D279" s="170"/>
      <c r="E279" s="171"/>
    </row>
    <row r="280" spans="1:5">
      <c r="A280" s="167"/>
      <c r="B280" s="168"/>
      <c r="C280" s="169"/>
      <c r="D280" s="170"/>
      <c r="E280" s="171"/>
    </row>
    <row r="281" spans="1:5">
      <c r="A281" s="167"/>
      <c r="B281" s="168"/>
      <c r="C281" s="169"/>
      <c r="D281" s="170"/>
      <c r="E281" s="171"/>
    </row>
    <row r="282" spans="1:5">
      <c r="A282" s="167"/>
      <c r="B282" s="168"/>
      <c r="C282" s="169"/>
      <c r="D282" s="170"/>
      <c r="E282" s="171"/>
    </row>
    <row r="283" spans="1:5">
      <c r="A283" s="167"/>
      <c r="B283" s="168"/>
      <c r="C283" s="169"/>
      <c r="D283" s="170"/>
      <c r="E283" s="171"/>
    </row>
    <row r="284" spans="1:5">
      <c r="A284" s="167"/>
      <c r="B284" s="168"/>
      <c r="C284" s="169"/>
      <c r="D284" s="170"/>
      <c r="E284" s="171"/>
    </row>
    <row r="285" spans="1:5">
      <c r="A285" s="167"/>
      <c r="B285" s="168"/>
      <c r="C285" s="169"/>
      <c r="D285" s="170"/>
      <c r="E285" s="171"/>
    </row>
    <row r="286" spans="1:5">
      <c r="A286" s="167"/>
      <c r="B286" s="168"/>
      <c r="C286" s="169"/>
      <c r="D286" s="170"/>
      <c r="E286" s="171"/>
    </row>
    <row r="287" spans="1:5">
      <c r="A287" s="167"/>
      <c r="B287" s="168"/>
      <c r="C287" s="169"/>
      <c r="D287" s="170"/>
      <c r="E287" s="171"/>
    </row>
    <row r="288" spans="1:5">
      <c r="A288" s="167"/>
      <c r="B288" s="168"/>
      <c r="C288" s="169"/>
      <c r="D288" s="170"/>
      <c r="E288" s="171"/>
    </row>
    <row r="289" spans="1:5">
      <c r="A289" s="167"/>
      <c r="B289" s="168"/>
      <c r="C289" s="169"/>
      <c r="D289" s="170"/>
      <c r="E289" s="171"/>
    </row>
    <row r="290" spans="1:5">
      <c r="A290" s="167"/>
      <c r="B290" s="168"/>
      <c r="C290" s="169"/>
      <c r="D290" s="170"/>
      <c r="E290" s="171"/>
    </row>
    <row r="291" spans="1:5">
      <c r="A291" s="167"/>
      <c r="B291" s="168"/>
      <c r="C291" s="169"/>
      <c r="D291" s="170"/>
      <c r="E291" s="171"/>
    </row>
    <row r="292" spans="1:5">
      <c r="A292" s="167"/>
      <c r="B292" s="168"/>
      <c r="C292" s="169"/>
      <c r="D292" s="170"/>
      <c r="E292" s="171"/>
    </row>
    <row r="293" spans="1:5">
      <c r="A293" s="167"/>
      <c r="B293" s="168"/>
      <c r="C293" s="169"/>
      <c r="D293" s="170"/>
      <c r="E293" s="171"/>
    </row>
    <row r="294" spans="1:5">
      <c r="A294" s="167"/>
      <c r="B294" s="168"/>
      <c r="C294" s="169"/>
      <c r="D294" s="170"/>
      <c r="E294" s="171"/>
    </row>
    <row r="295" spans="1:5">
      <c r="A295" s="167"/>
      <c r="B295" s="168"/>
      <c r="C295" s="169"/>
      <c r="D295" s="170"/>
      <c r="E295" s="171"/>
    </row>
    <row r="296" spans="1:5">
      <c r="A296" s="167"/>
      <c r="B296" s="168"/>
      <c r="C296" s="169"/>
      <c r="D296" s="170"/>
      <c r="E296" s="171"/>
    </row>
    <row r="297" spans="1:5">
      <c r="A297" s="167"/>
      <c r="B297" s="168"/>
      <c r="C297" s="169"/>
      <c r="D297" s="170"/>
      <c r="E297" s="171"/>
    </row>
    <row r="298" spans="1:5">
      <c r="A298" s="167"/>
      <c r="B298" s="168"/>
      <c r="C298" s="169"/>
      <c r="D298" s="170"/>
      <c r="E298" s="171"/>
    </row>
    <row r="299" spans="1:5">
      <c r="A299" s="167"/>
      <c r="B299" s="168"/>
      <c r="C299" s="169"/>
      <c r="D299" s="170"/>
      <c r="E299" s="171"/>
    </row>
    <row r="300" spans="1:5">
      <c r="A300" s="167"/>
      <c r="B300" s="168"/>
      <c r="C300" s="169"/>
      <c r="D300" s="170"/>
      <c r="E300" s="171"/>
    </row>
    <row r="301" spans="1:5">
      <c r="A301" s="167"/>
      <c r="B301" s="168"/>
      <c r="C301" s="169"/>
      <c r="D301" s="170"/>
      <c r="E301" s="171"/>
    </row>
    <row r="302" spans="1:5">
      <c r="A302" s="167"/>
      <c r="B302" s="168"/>
      <c r="C302" s="169"/>
      <c r="D302" s="170"/>
      <c r="E302" s="171"/>
    </row>
    <row r="303" spans="1:5">
      <c r="A303" s="167"/>
      <c r="B303" s="168"/>
      <c r="C303" s="169"/>
      <c r="D303" s="170"/>
      <c r="E303" s="171"/>
    </row>
    <row r="304" spans="1:5">
      <c r="A304" s="167"/>
      <c r="B304" s="168"/>
      <c r="C304" s="169"/>
      <c r="D304" s="170"/>
      <c r="E304" s="171"/>
    </row>
    <row r="305" spans="1:5">
      <c r="A305" s="167"/>
      <c r="B305" s="168"/>
      <c r="C305" s="169"/>
      <c r="D305" s="170"/>
      <c r="E305" s="171"/>
    </row>
    <row r="306" spans="1:5">
      <c r="A306" s="167"/>
      <c r="B306" s="168"/>
      <c r="C306" s="169"/>
      <c r="D306" s="170"/>
      <c r="E306" s="171"/>
    </row>
    <row r="307" spans="1:5">
      <c r="A307" s="167"/>
      <c r="B307" s="168"/>
      <c r="C307" s="169"/>
      <c r="D307" s="170"/>
      <c r="E307" s="171"/>
    </row>
    <row r="308" spans="1:5">
      <c r="A308" s="167"/>
      <c r="B308" s="168"/>
      <c r="C308" s="169"/>
      <c r="D308" s="170"/>
      <c r="E308" s="171"/>
    </row>
    <row r="309" spans="1:5">
      <c r="A309" s="167"/>
      <c r="B309" s="168"/>
      <c r="C309" s="169"/>
      <c r="D309" s="170"/>
      <c r="E309" s="171"/>
    </row>
    <row r="310" spans="1:5">
      <c r="A310" s="167"/>
      <c r="B310" s="168"/>
      <c r="C310" s="169"/>
      <c r="D310" s="170"/>
      <c r="E310" s="171"/>
    </row>
    <row r="311" spans="1:5">
      <c r="A311" s="167"/>
      <c r="B311" s="168"/>
      <c r="C311" s="169"/>
      <c r="D311" s="170"/>
      <c r="E311" s="171"/>
    </row>
    <row r="312" spans="1:5">
      <c r="A312" s="167"/>
      <c r="B312" s="168"/>
      <c r="C312" s="169"/>
      <c r="D312" s="170"/>
      <c r="E312" s="171"/>
    </row>
    <row r="313" spans="1:5">
      <c r="A313" s="167"/>
      <c r="B313" s="168"/>
      <c r="C313" s="169"/>
      <c r="D313" s="170"/>
      <c r="E313" s="171"/>
    </row>
    <row r="314" spans="1:5">
      <c r="A314" s="167"/>
      <c r="B314" s="168"/>
      <c r="C314" s="169"/>
      <c r="D314" s="170"/>
      <c r="E314" s="171"/>
    </row>
    <row r="315" spans="1:5">
      <c r="A315" s="167"/>
      <c r="B315" s="168"/>
      <c r="C315" s="169"/>
      <c r="D315" s="170"/>
      <c r="E315" s="171"/>
    </row>
    <row r="316" spans="1:5">
      <c r="A316" s="167"/>
      <c r="B316" s="168"/>
      <c r="C316" s="169"/>
      <c r="D316" s="170"/>
      <c r="E316" s="171"/>
    </row>
    <row r="317" spans="1:5">
      <c r="A317" s="167"/>
      <c r="B317" s="168"/>
      <c r="C317" s="169"/>
      <c r="D317" s="170"/>
      <c r="E317" s="171"/>
    </row>
    <row r="318" spans="1:5">
      <c r="A318" s="167"/>
      <c r="B318" s="168"/>
      <c r="C318" s="169"/>
      <c r="D318" s="170"/>
      <c r="E318" s="171"/>
    </row>
    <row r="319" spans="1:5">
      <c r="A319" s="167"/>
      <c r="B319" s="168"/>
      <c r="C319" s="169"/>
      <c r="D319" s="170"/>
      <c r="E319" s="171"/>
    </row>
    <row r="320" spans="1:5">
      <c r="A320" s="167"/>
      <c r="B320" s="168"/>
      <c r="C320" s="169"/>
      <c r="D320" s="170"/>
      <c r="E320" s="171"/>
    </row>
    <row r="321" spans="1:5">
      <c r="A321" s="167"/>
      <c r="B321" s="168"/>
      <c r="C321" s="169"/>
      <c r="D321" s="170"/>
      <c r="E321" s="171"/>
    </row>
    <row r="322" spans="1:5">
      <c r="A322" s="167"/>
      <c r="B322" s="168"/>
      <c r="C322" s="169"/>
      <c r="D322" s="170"/>
      <c r="E322" s="171"/>
    </row>
    <row r="323" spans="1:5">
      <c r="A323" s="167"/>
      <c r="B323" s="168"/>
      <c r="C323" s="169"/>
      <c r="D323" s="170"/>
      <c r="E323" s="171"/>
    </row>
    <row r="324" spans="1:5">
      <c r="A324" s="167"/>
      <c r="B324" s="168"/>
      <c r="C324" s="169"/>
      <c r="D324" s="170"/>
      <c r="E324" s="171"/>
    </row>
    <row r="325" spans="1:5">
      <c r="A325" s="167"/>
      <c r="B325" s="168"/>
      <c r="C325" s="169"/>
      <c r="D325" s="170"/>
      <c r="E325" s="171"/>
    </row>
    <row r="326" spans="1:5">
      <c r="A326" s="167"/>
      <c r="B326" s="168"/>
      <c r="C326" s="169"/>
      <c r="D326" s="170"/>
      <c r="E326" s="171"/>
    </row>
    <row r="327" spans="1:5">
      <c r="A327" s="167"/>
      <c r="B327" s="168"/>
      <c r="C327" s="169"/>
      <c r="D327" s="170"/>
      <c r="E327" s="171"/>
    </row>
    <row r="328" spans="1:5">
      <c r="A328" s="167"/>
      <c r="B328" s="168"/>
      <c r="C328" s="169"/>
      <c r="D328" s="170"/>
      <c r="E328" s="171"/>
    </row>
    <row r="329" spans="1:5">
      <c r="A329" s="167"/>
      <c r="B329" s="168"/>
      <c r="C329" s="169"/>
      <c r="D329" s="170"/>
      <c r="E329" s="171"/>
    </row>
    <row r="330" spans="1:5">
      <c r="A330" s="167"/>
      <c r="B330" s="168"/>
      <c r="C330" s="169"/>
      <c r="D330" s="170"/>
      <c r="E330" s="171"/>
    </row>
    <row r="331" spans="1:5">
      <c r="A331" s="167"/>
      <c r="B331" s="168"/>
      <c r="C331" s="169"/>
      <c r="D331" s="170"/>
      <c r="E331" s="171"/>
    </row>
    <row r="332" spans="1:5">
      <c r="A332" s="167"/>
      <c r="B332" s="168"/>
      <c r="C332" s="169"/>
      <c r="D332" s="170"/>
      <c r="E332" s="171"/>
    </row>
    <row r="333" spans="1:5">
      <c r="A333" s="167"/>
      <c r="B333" s="168"/>
      <c r="C333" s="169"/>
      <c r="D333" s="170"/>
      <c r="E333" s="171"/>
    </row>
    <row r="334" spans="1:5">
      <c r="A334" s="167"/>
      <c r="B334" s="168"/>
      <c r="C334" s="169"/>
      <c r="D334" s="170"/>
      <c r="E334" s="171"/>
    </row>
    <row r="335" spans="1:5">
      <c r="A335" s="167"/>
      <c r="B335" s="168"/>
      <c r="C335" s="169"/>
      <c r="D335" s="170"/>
      <c r="E335" s="171"/>
    </row>
    <row r="336" spans="1:5">
      <c r="A336" s="167"/>
      <c r="B336" s="168"/>
      <c r="C336" s="169"/>
      <c r="D336" s="170"/>
      <c r="E336" s="171"/>
    </row>
    <row r="337" spans="1:5">
      <c r="A337" s="167"/>
      <c r="B337" s="168"/>
      <c r="C337" s="169"/>
      <c r="D337" s="170"/>
      <c r="E337" s="171"/>
    </row>
    <row r="338" spans="1:5">
      <c r="A338" s="167"/>
      <c r="B338" s="168"/>
      <c r="C338" s="169"/>
      <c r="D338" s="170"/>
      <c r="E338" s="171"/>
    </row>
    <row r="339" spans="1:5">
      <c r="A339" s="167"/>
      <c r="B339" s="168"/>
      <c r="C339" s="169"/>
      <c r="D339" s="170"/>
      <c r="E339" s="171"/>
    </row>
    <row r="340" spans="1:5">
      <c r="A340" s="167"/>
      <c r="B340" s="168"/>
      <c r="C340" s="169"/>
      <c r="D340" s="170"/>
      <c r="E340" s="171"/>
    </row>
    <row r="341" spans="1:5">
      <c r="A341" s="167"/>
      <c r="B341" s="168"/>
      <c r="C341" s="169"/>
      <c r="D341" s="170"/>
      <c r="E341" s="171"/>
    </row>
    <row r="342" spans="1:5">
      <c r="A342" s="167"/>
      <c r="B342" s="168"/>
      <c r="C342" s="169"/>
      <c r="D342" s="170"/>
      <c r="E342" s="171"/>
    </row>
    <row r="343" spans="1:5">
      <c r="A343" s="167"/>
      <c r="B343" s="168"/>
      <c r="C343" s="169"/>
      <c r="D343" s="170"/>
      <c r="E343" s="171"/>
    </row>
    <row r="344" spans="1:5">
      <c r="A344" s="167"/>
      <c r="B344" s="168"/>
      <c r="C344" s="169"/>
      <c r="D344" s="170"/>
      <c r="E344" s="171"/>
    </row>
    <row r="345" spans="1:5">
      <c r="A345" s="167"/>
      <c r="B345" s="168"/>
      <c r="C345" s="169"/>
      <c r="D345" s="170"/>
      <c r="E345" s="171"/>
    </row>
    <row r="346" spans="1:5">
      <c r="A346" s="167"/>
      <c r="B346" s="168"/>
      <c r="C346" s="169"/>
      <c r="D346" s="170"/>
      <c r="E346" s="171"/>
    </row>
    <row r="347" spans="1:5">
      <c r="A347" s="167"/>
      <c r="B347" s="168"/>
      <c r="C347" s="169"/>
      <c r="D347" s="170"/>
      <c r="E347" s="171"/>
    </row>
    <row r="348" spans="1:5">
      <c r="A348" s="167"/>
      <c r="B348" s="168"/>
      <c r="C348" s="169"/>
      <c r="D348" s="170"/>
      <c r="E348" s="171"/>
    </row>
    <row r="349" spans="1:5">
      <c r="A349" s="167"/>
      <c r="B349" s="168"/>
      <c r="C349" s="169"/>
      <c r="D349" s="170"/>
      <c r="E349" s="171"/>
    </row>
    <row r="350" spans="1:5">
      <c r="A350" s="167"/>
      <c r="B350" s="168"/>
      <c r="C350" s="169"/>
      <c r="D350" s="170"/>
      <c r="E350" s="171"/>
    </row>
    <row r="351" spans="1:5">
      <c r="A351" s="167"/>
      <c r="B351" s="168"/>
      <c r="C351" s="169"/>
      <c r="D351" s="170"/>
      <c r="E351" s="171"/>
    </row>
    <row r="352" spans="1:5">
      <c r="A352" s="167"/>
      <c r="B352" s="168"/>
      <c r="C352" s="169"/>
      <c r="D352" s="170"/>
      <c r="E352" s="171"/>
    </row>
    <row r="353" spans="1:5">
      <c r="A353" s="167"/>
      <c r="B353" s="168"/>
      <c r="C353" s="169"/>
      <c r="D353" s="170"/>
      <c r="E353" s="171"/>
    </row>
    <row r="354" spans="1:5">
      <c r="A354" s="167"/>
      <c r="B354" s="168"/>
      <c r="C354" s="169"/>
      <c r="D354" s="170"/>
      <c r="E354" s="171"/>
    </row>
    <row r="355" spans="1:5">
      <c r="A355" s="167"/>
      <c r="B355" s="168"/>
      <c r="C355" s="169"/>
      <c r="D355" s="170"/>
      <c r="E355" s="171"/>
    </row>
    <row r="356" spans="1:5">
      <c r="A356" s="167"/>
      <c r="B356" s="168"/>
      <c r="C356" s="169"/>
      <c r="D356" s="170"/>
      <c r="E356" s="171"/>
    </row>
    <row r="357" spans="1:5">
      <c r="A357" s="167"/>
      <c r="B357" s="168"/>
      <c r="C357" s="169"/>
      <c r="D357" s="170"/>
      <c r="E357" s="171"/>
    </row>
    <row r="358" spans="1:5">
      <c r="A358" s="167"/>
      <c r="B358" s="168"/>
      <c r="C358" s="169"/>
      <c r="D358" s="170"/>
      <c r="E358" s="171"/>
    </row>
    <row r="359" spans="1:5">
      <c r="A359" s="167"/>
      <c r="B359" s="168"/>
      <c r="C359" s="169"/>
      <c r="D359" s="170"/>
      <c r="E359" s="171"/>
    </row>
    <row r="360" spans="1:5">
      <c r="A360" s="167"/>
      <c r="B360" s="168"/>
      <c r="C360" s="169"/>
      <c r="D360" s="170"/>
      <c r="E360" s="171"/>
    </row>
    <row r="361" spans="1:5">
      <c r="A361" s="167"/>
      <c r="B361" s="168"/>
      <c r="C361" s="169"/>
      <c r="D361" s="170"/>
      <c r="E361" s="171"/>
    </row>
    <row r="362" spans="1:5">
      <c r="A362" s="167"/>
      <c r="B362" s="168"/>
      <c r="C362" s="169"/>
      <c r="D362" s="170"/>
      <c r="E362" s="171"/>
    </row>
    <row r="363" spans="1:5">
      <c r="A363" s="167"/>
      <c r="B363" s="168"/>
      <c r="C363" s="169"/>
      <c r="D363" s="170"/>
      <c r="E363" s="171"/>
    </row>
    <row r="364" spans="1:5">
      <c r="A364" s="167"/>
      <c r="B364" s="168"/>
      <c r="C364" s="169"/>
      <c r="D364" s="170"/>
      <c r="E364" s="171"/>
    </row>
    <row r="365" spans="1:5">
      <c r="A365" s="167"/>
      <c r="B365" s="168"/>
      <c r="C365" s="169"/>
      <c r="D365" s="170"/>
      <c r="E365" s="171"/>
    </row>
    <row r="366" spans="1:5">
      <c r="A366" s="167"/>
      <c r="B366" s="168"/>
      <c r="C366" s="169"/>
      <c r="D366" s="170"/>
      <c r="E366" s="171"/>
    </row>
    <row r="367" spans="1:5">
      <c r="A367" s="167"/>
      <c r="B367" s="168"/>
      <c r="C367" s="169"/>
      <c r="D367" s="170"/>
      <c r="E367" s="171"/>
    </row>
    <row r="368" spans="1:5">
      <c r="A368" s="167"/>
      <c r="B368" s="168"/>
      <c r="C368" s="169"/>
      <c r="D368" s="170"/>
      <c r="E368" s="171"/>
    </row>
    <row r="369" spans="1:5">
      <c r="A369" s="167"/>
      <c r="B369" s="168"/>
      <c r="C369" s="169"/>
      <c r="D369" s="170"/>
      <c r="E369" s="171"/>
    </row>
    <row r="370" spans="1:5">
      <c r="A370" s="167"/>
      <c r="B370" s="168"/>
      <c r="C370" s="169"/>
      <c r="D370" s="170"/>
      <c r="E370" s="171"/>
    </row>
    <row r="371" spans="1:5">
      <c r="A371" s="167"/>
      <c r="B371" s="168"/>
      <c r="C371" s="169"/>
      <c r="D371" s="170"/>
      <c r="E371" s="171"/>
    </row>
    <row r="372" spans="1:5">
      <c r="A372" s="167"/>
      <c r="B372" s="168"/>
      <c r="C372" s="169"/>
      <c r="D372" s="170"/>
      <c r="E372" s="171"/>
    </row>
    <row r="373" spans="1:5">
      <c r="A373" s="167"/>
      <c r="B373" s="168"/>
      <c r="C373" s="169"/>
      <c r="D373" s="170"/>
      <c r="E373" s="171"/>
    </row>
    <row r="374" spans="1:5">
      <c r="A374" s="167"/>
      <c r="B374" s="168"/>
      <c r="C374" s="169"/>
      <c r="D374" s="170"/>
      <c r="E374" s="171"/>
    </row>
    <row r="375" spans="1:5">
      <c r="A375" s="167"/>
      <c r="B375" s="168"/>
      <c r="C375" s="169"/>
      <c r="D375" s="170"/>
      <c r="E375" s="171"/>
    </row>
    <row r="376" spans="1:5">
      <c r="A376" s="167"/>
      <c r="B376" s="168"/>
      <c r="C376" s="169"/>
      <c r="D376" s="170"/>
      <c r="E376" s="171"/>
    </row>
    <row r="377" spans="1:5">
      <c r="A377" s="167"/>
      <c r="B377" s="168"/>
      <c r="C377" s="169"/>
      <c r="D377" s="170"/>
      <c r="E377" s="171"/>
    </row>
    <row r="378" spans="1:5">
      <c r="A378" s="167"/>
      <c r="B378" s="168"/>
      <c r="C378" s="169"/>
      <c r="D378" s="170"/>
      <c r="E378" s="171"/>
    </row>
    <row r="379" spans="1:5">
      <c r="A379" s="167"/>
      <c r="B379" s="168"/>
      <c r="C379" s="169"/>
      <c r="D379" s="170"/>
      <c r="E379" s="171"/>
    </row>
    <row r="380" spans="1:5">
      <c r="A380" s="167"/>
      <c r="B380" s="168"/>
      <c r="C380" s="169"/>
      <c r="D380" s="170"/>
      <c r="E380" s="171"/>
    </row>
    <row r="381" spans="1:5">
      <c r="A381" s="167"/>
      <c r="B381" s="168"/>
      <c r="C381" s="169"/>
      <c r="D381" s="170"/>
      <c r="E381" s="171"/>
    </row>
    <row r="382" spans="1:5">
      <c r="A382" s="167"/>
      <c r="B382" s="168"/>
      <c r="C382" s="169"/>
      <c r="D382" s="170"/>
      <c r="E382" s="171"/>
    </row>
    <row r="383" spans="1:5">
      <c r="A383" s="167"/>
      <c r="B383" s="168"/>
      <c r="C383" s="169"/>
      <c r="D383" s="170"/>
      <c r="E383" s="171"/>
    </row>
    <row r="384" spans="1:5">
      <c r="A384" s="167"/>
      <c r="B384" s="168"/>
      <c r="C384" s="169"/>
      <c r="D384" s="170"/>
      <c r="E384" s="171"/>
    </row>
    <row r="385" spans="1:5">
      <c r="A385" s="167"/>
      <c r="B385" s="168"/>
      <c r="C385" s="169"/>
      <c r="D385" s="170"/>
      <c r="E385" s="171"/>
    </row>
    <row r="386" spans="1:5">
      <c r="A386" s="167"/>
      <c r="B386" s="168"/>
      <c r="C386" s="169"/>
      <c r="D386" s="170"/>
      <c r="E386" s="171"/>
    </row>
    <row r="387" spans="1:5">
      <c r="A387" s="167"/>
      <c r="B387" s="168"/>
      <c r="C387" s="169"/>
      <c r="D387" s="170"/>
      <c r="E387" s="171"/>
    </row>
    <row r="388" spans="1:5">
      <c r="A388" s="167"/>
      <c r="B388" s="168"/>
      <c r="C388" s="169"/>
      <c r="D388" s="170"/>
      <c r="E388" s="171"/>
    </row>
    <row r="389" spans="1:5">
      <c r="A389" s="167"/>
      <c r="B389" s="168"/>
      <c r="C389" s="169"/>
      <c r="D389" s="170"/>
      <c r="E389" s="171"/>
    </row>
    <row r="390" spans="1:5">
      <c r="A390" s="167"/>
      <c r="B390" s="168"/>
      <c r="C390" s="169"/>
      <c r="D390" s="170"/>
      <c r="E390" s="171"/>
    </row>
    <row r="391" spans="1:5">
      <c r="A391" s="167"/>
      <c r="B391" s="168"/>
      <c r="C391" s="169"/>
      <c r="D391" s="170"/>
      <c r="E391" s="171"/>
    </row>
    <row r="392" spans="1:5">
      <c r="A392" s="167"/>
      <c r="B392" s="168"/>
      <c r="C392" s="169"/>
      <c r="D392" s="170"/>
      <c r="E392" s="171"/>
    </row>
    <row r="393" spans="1:5">
      <c r="A393" s="167"/>
      <c r="B393" s="168"/>
      <c r="C393" s="169"/>
      <c r="D393" s="170"/>
      <c r="E393" s="171"/>
    </row>
    <row r="394" spans="1:5">
      <c r="A394" s="167"/>
      <c r="B394" s="168"/>
      <c r="C394" s="169"/>
      <c r="D394" s="170"/>
      <c r="E394" s="171"/>
    </row>
    <row r="395" spans="1:5">
      <c r="A395" s="167"/>
      <c r="B395" s="168"/>
      <c r="C395" s="169"/>
      <c r="D395" s="170"/>
      <c r="E395" s="171"/>
    </row>
    <row r="396" spans="1:5">
      <c r="A396" s="167"/>
      <c r="B396" s="168"/>
      <c r="C396" s="169"/>
      <c r="D396" s="170"/>
      <c r="E396" s="171"/>
    </row>
    <row r="397" spans="1:5">
      <c r="A397" s="167"/>
      <c r="B397" s="168"/>
      <c r="C397" s="169"/>
      <c r="D397" s="170"/>
      <c r="E397" s="171"/>
    </row>
    <row r="398" spans="1:5">
      <c r="A398" s="167"/>
      <c r="B398" s="168"/>
      <c r="C398" s="169"/>
      <c r="D398" s="170"/>
      <c r="E398" s="171"/>
    </row>
    <row r="399" spans="1:5">
      <c r="A399" s="167"/>
      <c r="B399" s="168"/>
      <c r="C399" s="169"/>
      <c r="D399" s="170"/>
      <c r="E399" s="171"/>
    </row>
    <row r="400" spans="1:5">
      <c r="A400" s="167"/>
      <c r="B400" s="168"/>
      <c r="C400" s="169"/>
      <c r="D400" s="170"/>
      <c r="E400" s="171"/>
    </row>
    <row r="401" spans="1:5">
      <c r="A401" s="167"/>
      <c r="B401" s="168"/>
      <c r="C401" s="169"/>
      <c r="D401" s="170"/>
      <c r="E401" s="171"/>
    </row>
    <row r="402" spans="1:5">
      <c r="A402" s="167"/>
      <c r="B402" s="168"/>
      <c r="C402" s="169"/>
      <c r="D402" s="170"/>
      <c r="E402" s="171"/>
    </row>
    <row r="403" spans="1:5">
      <c r="A403" s="167"/>
      <c r="B403" s="168"/>
      <c r="C403" s="169"/>
      <c r="D403" s="170"/>
      <c r="E403" s="171"/>
    </row>
    <row r="404" spans="1:5">
      <c r="A404" s="167"/>
      <c r="B404" s="168"/>
      <c r="C404" s="169"/>
      <c r="D404" s="170"/>
      <c r="E404" s="171"/>
    </row>
    <row r="405" spans="1:5">
      <c r="A405" s="167"/>
      <c r="B405" s="168"/>
      <c r="C405" s="169"/>
      <c r="D405" s="170"/>
      <c r="E405" s="171"/>
    </row>
    <row r="406" spans="1:5">
      <c r="A406" s="167"/>
      <c r="B406" s="168"/>
      <c r="C406" s="169"/>
      <c r="D406" s="170"/>
      <c r="E406" s="171"/>
    </row>
    <row r="407" spans="1:5">
      <c r="A407" s="167"/>
      <c r="B407" s="168"/>
      <c r="C407" s="169"/>
      <c r="D407" s="170"/>
      <c r="E407" s="171"/>
    </row>
    <row r="408" spans="1:5">
      <c r="A408" s="167"/>
      <c r="B408" s="168"/>
      <c r="C408" s="169"/>
      <c r="D408" s="170"/>
      <c r="E408" s="171"/>
    </row>
    <row r="409" spans="1:5">
      <c r="A409" s="167"/>
      <c r="B409" s="168"/>
      <c r="C409" s="169"/>
      <c r="D409" s="170"/>
      <c r="E409" s="171"/>
    </row>
    <row r="410" spans="1:5">
      <c r="A410" s="167"/>
      <c r="B410" s="168"/>
      <c r="C410" s="169"/>
      <c r="D410" s="170"/>
      <c r="E410" s="171"/>
    </row>
    <row r="411" spans="1:5">
      <c r="A411" s="167"/>
      <c r="B411" s="168"/>
      <c r="C411" s="169"/>
      <c r="D411" s="170"/>
      <c r="E411" s="171"/>
    </row>
    <row r="412" spans="1:5">
      <c r="A412" s="167"/>
      <c r="B412" s="168"/>
      <c r="C412" s="169"/>
      <c r="D412" s="170"/>
      <c r="E412" s="171"/>
    </row>
    <row r="413" spans="1:5">
      <c r="A413" s="167"/>
      <c r="B413" s="168"/>
      <c r="C413" s="169"/>
      <c r="D413" s="170"/>
      <c r="E413" s="171"/>
    </row>
    <row r="414" spans="1:5">
      <c r="A414" s="167"/>
      <c r="B414" s="168"/>
      <c r="C414" s="169"/>
      <c r="D414" s="170"/>
      <c r="E414" s="171"/>
    </row>
    <row r="415" spans="1:5">
      <c r="A415" s="167"/>
      <c r="B415" s="168"/>
      <c r="C415" s="169"/>
      <c r="D415" s="170"/>
      <c r="E415" s="171"/>
    </row>
    <row r="416" spans="1:5">
      <c r="A416" s="167"/>
      <c r="B416" s="168"/>
      <c r="C416" s="169"/>
      <c r="D416" s="170"/>
      <c r="E416" s="171"/>
    </row>
    <row r="417" spans="1:5">
      <c r="A417" s="167"/>
      <c r="B417" s="168"/>
      <c r="C417" s="169"/>
      <c r="D417" s="170"/>
      <c r="E417" s="171"/>
    </row>
    <row r="418" spans="1:5">
      <c r="A418" s="167"/>
      <c r="B418" s="168"/>
      <c r="C418" s="169"/>
      <c r="D418" s="170"/>
      <c r="E418" s="171"/>
    </row>
    <row r="419" spans="1:5">
      <c r="A419" s="167"/>
      <c r="B419" s="168"/>
      <c r="C419" s="169"/>
      <c r="D419" s="170"/>
      <c r="E419" s="171"/>
    </row>
    <row r="420" spans="1:5">
      <c r="A420" s="167"/>
      <c r="B420" s="168"/>
      <c r="C420" s="169"/>
      <c r="D420" s="170"/>
      <c r="E420" s="171"/>
    </row>
    <row r="421" spans="1:5">
      <c r="A421" s="167"/>
      <c r="B421" s="168"/>
      <c r="C421" s="169"/>
      <c r="D421" s="170"/>
      <c r="E421" s="171"/>
    </row>
    <row r="422" spans="1:5">
      <c r="A422" s="167"/>
      <c r="B422" s="168"/>
      <c r="C422" s="169"/>
      <c r="D422" s="170"/>
      <c r="E422" s="171"/>
    </row>
    <row r="423" spans="1:5">
      <c r="A423" s="167"/>
      <c r="B423" s="168"/>
      <c r="C423" s="169"/>
      <c r="D423" s="170"/>
      <c r="E423" s="171"/>
    </row>
    <row r="424" spans="1:5">
      <c r="A424" s="167"/>
      <c r="B424" s="168"/>
      <c r="C424" s="169"/>
      <c r="D424" s="170"/>
      <c r="E424" s="171"/>
    </row>
    <row r="425" spans="1:5">
      <c r="A425" s="167"/>
      <c r="B425" s="168"/>
      <c r="C425" s="169"/>
      <c r="D425" s="170"/>
      <c r="E425" s="171"/>
    </row>
    <row r="426" spans="1:5">
      <c r="A426" s="167"/>
      <c r="B426" s="168"/>
      <c r="C426" s="169"/>
      <c r="D426" s="170"/>
      <c r="E426" s="171"/>
    </row>
    <row r="427" spans="1:5">
      <c r="A427" s="167"/>
      <c r="B427" s="168"/>
      <c r="C427" s="169"/>
      <c r="D427" s="170"/>
      <c r="E427" s="171"/>
    </row>
    <row r="428" spans="1:5">
      <c r="A428" s="167"/>
      <c r="B428" s="168"/>
      <c r="C428" s="169"/>
      <c r="D428" s="170"/>
      <c r="E428" s="171"/>
    </row>
    <row r="429" spans="1:5">
      <c r="A429" s="167"/>
      <c r="B429" s="168"/>
      <c r="C429" s="169"/>
      <c r="D429" s="170"/>
      <c r="E429" s="171"/>
    </row>
    <row r="430" spans="1:5">
      <c r="A430" s="167"/>
      <c r="B430" s="168"/>
      <c r="C430" s="169"/>
      <c r="D430" s="170"/>
      <c r="E430" s="171"/>
    </row>
    <row r="431" spans="1:5">
      <c r="A431" s="167"/>
      <c r="B431" s="168"/>
      <c r="C431" s="169"/>
      <c r="D431" s="170"/>
      <c r="E431" s="171"/>
    </row>
    <row r="432" spans="1:5">
      <c r="A432" s="167"/>
      <c r="B432" s="168"/>
      <c r="C432" s="169"/>
      <c r="D432" s="170"/>
      <c r="E432" s="171"/>
    </row>
    <row r="433" spans="1:5">
      <c r="A433" s="167"/>
      <c r="B433" s="168"/>
      <c r="C433" s="169"/>
      <c r="D433" s="170"/>
      <c r="E433" s="171"/>
    </row>
    <row r="434" spans="1:5">
      <c r="A434" s="167"/>
      <c r="B434" s="168"/>
      <c r="C434" s="169"/>
      <c r="D434" s="170"/>
      <c r="E434" s="171"/>
    </row>
    <row r="435" spans="1:5">
      <c r="A435" s="167"/>
      <c r="B435" s="168"/>
      <c r="C435" s="169"/>
      <c r="D435" s="170"/>
      <c r="E435" s="171"/>
    </row>
    <row r="436" spans="1:5">
      <c r="A436" s="167"/>
      <c r="B436" s="168"/>
      <c r="C436" s="169"/>
      <c r="D436" s="170"/>
      <c r="E436" s="171"/>
    </row>
    <row r="437" spans="1:5">
      <c r="A437" s="167"/>
      <c r="B437" s="168"/>
      <c r="C437" s="169"/>
      <c r="D437" s="170"/>
      <c r="E437" s="171"/>
    </row>
    <row r="438" spans="1:5">
      <c r="A438" s="167"/>
      <c r="B438" s="168"/>
      <c r="C438" s="169"/>
      <c r="D438" s="170"/>
      <c r="E438" s="171"/>
    </row>
    <row r="439" spans="1:5">
      <c r="A439" s="167"/>
      <c r="B439" s="168"/>
      <c r="C439" s="169"/>
      <c r="D439" s="170"/>
      <c r="E439" s="171"/>
    </row>
    <row r="440" spans="1:5">
      <c r="A440" s="167"/>
      <c r="B440" s="168"/>
      <c r="C440" s="169"/>
      <c r="D440" s="170"/>
      <c r="E440" s="171"/>
    </row>
    <row r="441" spans="1:5">
      <c r="A441" s="167"/>
      <c r="B441" s="168"/>
      <c r="C441" s="169"/>
      <c r="D441" s="170"/>
      <c r="E441" s="171"/>
    </row>
    <row r="442" spans="1:5">
      <c r="A442" s="167"/>
      <c r="B442" s="168"/>
      <c r="C442" s="169"/>
      <c r="D442" s="170"/>
      <c r="E442" s="171"/>
    </row>
    <row r="443" spans="1:5">
      <c r="A443" s="167"/>
      <c r="B443" s="168"/>
      <c r="C443" s="169"/>
      <c r="D443" s="170"/>
      <c r="E443" s="171"/>
    </row>
    <row r="444" spans="1:5">
      <c r="A444" s="167"/>
      <c r="B444" s="168"/>
      <c r="C444" s="169"/>
      <c r="D444" s="170"/>
      <c r="E444" s="171"/>
    </row>
    <row r="445" spans="1:5">
      <c r="A445" s="167"/>
      <c r="B445" s="168"/>
      <c r="C445" s="169"/>
      <c r="D445" s="170"/>
      <c r="E445" s="171"/>
    </row>
    <row r="446" spans="1:5">
      <c r="A446" s="167"/>
      <c r="B446" s="168"/>
      <c r="C446" s="169"/>
      <c r="D446" s="170"/>
      <c r="E446" s="171"/>
    </row>
    <row r="447" spans="1:5">
      <c r="A447" s="167"/>
      <c r="B447" s="168"/>
      <c r="C447" s="169"/>
      <c r="D447" s="170"/>
      <c r="E447" s="171"/>
    </row>
    <row r="448" spans="1:5">
      <c r="A448" s="167"/>
      <c r="B448" s="168"/>
      <c r="C448" s="169"/>
      <c r="D448" s="170"/>
      <c r="E448" s="171"/>
    </row>
    <row r="449" spans="1:5">
      <c r="A449" s="167"/>
      <c r="B449" s="168"/>
      <c r="C449" s="169"/>
      <c r="D449" s="170"/>
      <c r="E449" s="171"/>
    </row>
    <row r="450" spans="1:5">
      <c r="A450" s="167"/>
      <c r="B450" s="168"/>
      <c r="C450" s="169"/>
      <c r="D450" s="170"/>
      <c r="E450" s="171"/>
    </row>
    <row r="451" spans="1:5">
      <c r="A451" s="167"/>
      <c r="B451" s="168"/>
      <c r="C451" s="169"/>
      <c r="D451" s="170"/>
      <c r="E451" s="171"/>
    </row>
    <row r="452" spans="1:5">
      <c r="A452" s="167"/>
      <c r="B452" s="168"/>
      <c r="C452" s="169"/>
      <c r="D452" s="170"/>
      <c r="E452" s="171"/>
    </row>
    <row r="453" spans="1:5">
      <c r="A453" s="167"/>
      <c r="B453" s="168"/>
      <c r="C453" s="169"/>
      <c r="D453" s="170"/>
      <c r="E453" s="171"/>
    </row>
    <row r="454" spans="1:5">
      <c r="A454" s="167"/>
      <c r="B454" s="168"/>
      <c r="C454" s="169"/>
      <c r="D454" s="170"/>
      <c r="E454" s="171"/>
    </row>
    <row r="455" spans="1:5">
      <c r="A455" s="167"/>
      <c r="B455" s="168"/>
      <c r="C455" s="169"/>
      <c r="D455" s="170"/>
      <c r="E455" s="171"/>
    </row>
    <row r="456" spans="1:5">
      <c r="A456" s="167"/>
      <c r="B456" s="168"/>
      <c r="C456" s="169"/>
      <c r="D456" s="170"/>
      <c r="E456" s="171"/>
    </row>
    <row r="457" spans="1:5">
      <c r="A457" s="167"/>
      <c r="B457" s="168"/>
      <c r="C457" s="169"/>
      <c r="D457" s="170"/>
      <c r="E457" s="171"/>
    </row>
    <row r="458" spans="1:5">
      <c r="A458" s="167"/>
      <c r="B458" s="168"/>
      <c r="C458" s="169"/>
      <c r="D458" s="170"/>
      <c r="E458" s="171"/>
    </row>
    <row r="459" spans="1:5">
      <c r="A459" s="167"/>
      <c r="B459" s="168"/>
      <c r="C459" s="169"/>
      <c r="D459" s="170"/>
      <c r="E459" s="171"/>
    </row>
    <row r="460" spans="1:5">
      <c r="A460" s="167"/>
      <c r="B460" s="168"/>
      <c r="C460" s="169"/>
      <c r="D460" s="170"/>
      <c r="E460" s="171"/>
    </row>
    <row r="461" spans="1:5">
      <c r="A461" s="167"/>
      <c r="B461" s="168"/>
      <c r="C461" s="169"/>
      <c r="D461" s="170"/>
      <c r="E461" s="171"/>
    </row>
    <row r="462" spans="1:5">
      <c r="A462" s="167"/>
      <c r="B462" s="168"/>
      <c r="C462" s="169"/>
      <c r="D462" s="170"/>
      <c r="E462" s="171"/>
    </row>
    <row r="463" spans="1:5">
      <c r="A463" s="167"/>
      <c r="B463" s="168"/>
      <c r="C463" s="169"/>
      <c r="D463" s="170"/>
      <c r="E463" s="171"/>
    </row>
    <row r="464" spans="1:5">
      <c r="A464" s="167"/>
      <c r="B464" s="168"/>
      <c r="C464" s="169"/>
      <c r="D464" s="170"/>
      <c r="E464" s="171"/>
    </row>
    <row r="465" spans="1:5">
      <c r="A465" s="167"/>
      <c r="B465" s="168"/>
      <c r="C465" s="169"/>
      <c r="D465" s="170"/>
      <c r="E465" s="171"/>
    </row>
    <row r="466" spans="1:5">
      <c r="A466" s="167"/>
      <c r="B466" s="168"/>
      <c r="C466" s="169"/>
      <c r="D466" s="170"/>
      <c r="E466" s="171"/>
    </row>
    <row r="467" spans="1:5">
      <c r="A467" s="167"/>
      <c r="B467" s="168"/>
      <c r="C467" s="169"/>
      <c r="D467" s="170"/>
      <c r="E467" s="171"/>
    </row>
    <row r="468" spans="1:5">
      <c r="A468" s="167"/>
      <c r="B468" s="168"/>
      <c r="C468" s="169"/>
      <c r="D468" s="170"/>
      <c r="E468" s="171"/>
    </row>
    <row r="469" spans="1:5">
      <c r="A469" s="167"/>
      <c r="B469" s="168"/>
      <c r="C469" s="169"/>
      <c r="D469" s="170"/>
      <c r="E469" s="171"/>
    </row>
    <row r="470" spans="1:5">
      <c r="A470" s="167"/>
      <c r="B470" s="168"/>
      <c r="C470" s="169"/>
      <c r="D470" s="170"/>
      <c r="E470" s="171"/>
    </row>
    <row r="471" spans="1:5">
      <c r="A471" s="167"/>
      <c r="B471" s="168"/>
      <c r="C471" s="169"/>
      <c r="D471" s="170"/>
      <c r="E471" s="171"/>
    </row>
    <row r="472" spans="1:5">
      <c r="A472" s="167"/>
      <c r="B472" s="168"/>
      <c r="C472" s="169"/>
      <c r="D472" s="170"/>
      <c r="E472" s="171"/>
    </row>
    <row r="473" spans="1:5">
      <c r="A473" s="167"/>
      <c r="B473" s="168"/>
      <c r="C473" s="169"/>
      <c r="D473" s="170"/>
      <c r="E473" s="171"/>
    </row>
    <row r="474" spans="1:5">
      <c r="A474" s="167"/>
      <c r="B474" s="168"/>
      <c r="C474" s="169"/>
      <c r="D474" s="170"/>
      <c r="E474" s="171"/>
    </row>
    <row r="475" spans="1:5">
      <c r="A475" s="167"/>
      <c r="B475" s="168"/>
      <c r="C475" s="169"/>
      <c r="D475" s="170"/>
      <c r="E475" s="171"/>
    </row>
    <row r="476" spans="1:5">
      <c r="A476" s="167"/>
      <c r="B476" s="168"/>
      <c r="C476" s="169"/>
      <c r="D476" s="170"/>
      <c r="E476" s="171"/>
    </row>
    <row r="477" spans="1:5">
      <c r="A477" s="167"/>
      <c r="B477" s="168"/>
      <c r="C477" s="169"/>
      <c r="D477" s="170"/>
      <c r="E477" s="171"/>
    </row>
    <row r="478" spans="1:5">
      <c r="A478" s="167"/>
      <c r="B478" s="168"/>
      <c r="C478" s="169"/>
      <c r="D478" s="170"/>
      <c r="E478" s="171"/>
    </row>
    <row r="479" spans="1:5">
      <c r="A479" s="167"/>
      <c r="B479" s="168"/>
      <c r="C479" s="169"/>
      <c r="D479" s="170"/>
      <c r="E479" s="171"/>
    </row>
    <row r="480" spans="1:5">
      <c r="A480" s="167"/>
      <c r="B480" s="168"/>
      <c r="C480" s="169"/>
      <c r="D480" s="170"/>
      <c r="E480" s="171"/>
    </row>
    <row r="481" spans="1:5">
      <c r="A481" s="167"/>
      <c r="B481" s="168"/>
      <c r="C481" s="169"/>
      <c r="D481" s="170"/>
      <c r="E481" s="171"/>
    </row>
    <row r="482" spans="1:5">
      <c r="A482" s="167"/>
      <c r="B482" s="168"/>
      <c r="C482" s="169"/>
      <c r="D482" s="170"/>
      <c r="E482" s="171"/>
    </row>
    <row r="483" spans="1:5">
      <c r="A483" s="167"/>
      <c r="B483" s="168"/>
      <c r="C483" s="169"/>
      <c r="D483" s="170"/>
      <c r="E483" s="171"/>
    </row>
    <row r="484" spans="1:5">
      <c r="A484" s="167"/>
      <c r="B484" s="168"/>
      <c r="C484" s="169"/>
      <c r="D484" s="170"/>
      <c r="E484" s="171"/>
    </row>
    <row r="485" spans="1:5">
      <c r="A485" s="167"/>
      <c r="B485" s="168"/>
      <c r="C485" s="169"/>
      <c r="D485" s="170"/>
      <c r="E485" s="171"/>
    </row>
    <row r="486" spans="1:5">
      <c r="A486" s="167"/>
      <c r="B486" s="168"/>
      <c r="C486" s="169"/>
      <c r="D486" s="170"/>
      <c r="E486" s="171"/>
    </row>
    <row r="487" spans="1:5">
      <c r="A487" s="167"/>
      <c r="B487" s="168"/>
      <c r="C487" s="169"/>
      <c r="D487" s="170"/>
      <c r="E487" s="171"/>
    </row>
    <row r="488" spans="1:5">
      <c r="A488" s="167"/>
      <c r="B488" s="168"/>
      <c r="C488" s="169"/>
      <c r="D488" s="170"/>
      <c r="E488" s="171"/>
    </row>
    <row r="489" spans="1:5">
      <c r="A489" s="167"/>
      <c r="B489" s="168"/>
      <c r="C489" s="169"/>
      <c r="D489" s="170"/>
      <c r="E489" s="171"/>
    </row>
    <row r="490" spans="1:5">
      <c r="A490" s="167"/>
      <c r="B490" s="168"/>
      <c r="C490" s="169"/>
      <c r="D490" s="170"/>
      <c r="E490" s="171"/>
    </row>
    <row r="491" spans="1:5">
      <c r="A491" s="167"/>
      <c r="B491" s="168"/>
      <c r="C491" s="169"/>
      <c r="D491" s="170"/>
      <c r="E491" s="171"/>
    </row>
    <row r="492" spans="1:5">
      <c r="A492" s="167"/>
      <c r="B492" s="168"/>
      <c r="C492" s="169"/>
      <c r="D492" s="170"/>
      <c r="E492" s="171"/>
    </row>
    <row r="493" spans="1:5">
      <c r="A493" s="167"/>
      <c r="B493" s="168"/>
      <c r="C493" s="169"/>
      <c r="D493" s="170"/>
      <c r="E493" s="171"/>
    </row>
    <row r="494" spans="1:5">
      <c r="A494" s="167"/>
      <c r="B494" s="168"/>
      <c r="C494" s="169"/>
      <c r="D494" s="170"/>
      <c r="E494" s="171"/>
    </row>
    <row r="495" spans="1:5">
      <c r="A495" s="167"/>
      <c r="B495" s="168"/>
      <c r="C495" s="169"/>
      <c r="D495" s="170"/>
      <c r="E495" s="171"/>
    </row>
    <row r="496" spans="1:5">
      <c r="A496" s="167"/>
      <c r="B496" s="168"/>
      <c r="C496" s="169"/>
      <c r="D496" s="170"/>
      <c r="E496" s="171"/>
    </row>
    <row r="497" spans="1:5">
      <c r="A497" s="167"/>
      <c r="B497" s="168"/>
      <c r="C497" s="169"/>
      <c r="D497" s="170"/>
      <c r="E497" s="171"/>
    </row>
    <row r="498" spans="1:5">
      <c r="A498" s="167"/>
      <c r="B498" s="168"/>
      <c r="C498" s="169"/>
      <c r="D498" s="170"/>
      <c r="E498" s="171"/>
    </row>
    <row r="499" spans="1:5">
      <c r="A499" s="167"/>
      <c r="B499" s="168"/>
      <c r="C499" s="169"/>
      <c r="D499" s="170"/>
      <c r="E499" s="171"/>
    </row>
    <row r="500" spans="1:5">
      <c r="A500" s="167"/>
      <c r="B500" s="168"/>
      <c r="C500" s="169"/>
      <c r="D500" s="170"/>
      <c r="E500" s="171"/>
    </row>
    <row r="501" spans="1:5" ht="15.75">
      <c r="A501" s="174"/>
      <c r="B501" s="175"/>
      <c r="C501" s="176"/>
      <c r="D501" s="177"/>
      <c r="E501" s="178"/>
    </row>
    <row r="502" spans="1:5">
      <c r="A502" s="179"/>
      <c r="B502" s="180"/>
      <c r="C502" s="599"/>
      <c r="D502" s="600"/>
      <c r="E502" s="600"/>
    </row>
  </sheetData>
  <mergeCells count="6">
    <mergeCell ref="C502:E502"/>
    <mergeCell ref="B1:E1"/>
    <mergeCell ref="B2:E2"/>
    <mergeCell ref="B3:E3"/>
    <mergeCell ref="C4:D4"/>
    <mergeCell ref="A7:B7"/>
  </mergeCells>
  <pageMargins left="0.7" right="0.7" top="0.75" bottom="0.75" header="0.3" footer="0.3"/>
  <pageSetup scale="64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5"/>
  <sheetViews>
    <sheetView workbookViewId="0">
      <selection activeCell="H39" sqref="H39"/>
    </sheetView>
  </sheetViews>
  <sheetFormatPr baseColWidth="10" defaultColWidth="11.42578125" defaultRowHeight="12"/>
  <cols>
    <col min="1" max="1" width="4.85546875" style="45" customWidth="1"/>
    <col min="2" max="2" width="30.85546875" style="45" customWidth="1"/>
    <col min="3" max="3" width="84.42578125" style="45" customWidth="1"/>
    <col min="4" max="4" width="31.7109375" style="45" customWidth="1"/>
    <col min="5" max="5" width="4.85546875" style="45" customWidth="1"/>
    <col min="6" max="6" width="4.42578125" style="45" customWidth="1"/>
    <col min="7" max="256" width="11.42578125" style="45"/>
    <col min="257" max="257" width="4.85546875" style="45" customWidth="1"/>
    <col min="258" max="258" width="30.85546875" style="45" customWidth="1"/>
    <col min="259" max="259" width="84.42578125" style="45" customWidth="1"/>
    <col min="260" max="260" width="42.7109375" style="45" customWidth="1"/>
    <col min="261" max="261" width="4.85546875" style="45" customWidth="1"/>
    <col min="262" max="512" width="11.42578125" style="45"/>
    <col min="513" max="513" width="4.85546875" style="45" customWidth="1"/>
    <col min="514" max="514" width="30.85546875" style="45" customWidth="1"/>
    <col min="515" max="515" width="84.42578125" style="45" customWidth="1"/>
    <col min="516" max="516" width="42.7109375" style="45" customWidth="1"/>
    <col min="517" max="517" width="4.85546875" style="45" customWidth="1"/>
    <col min="518" max="768" width="11.42578125" style="45"/>
    <col min="769" max="769" width="4.85546875" style="45" customWidth="1"/>
    <col min="770" max="770" width="30.85546875" style="45" customWidth="1"/>
    <col min="771" max="771" width="84.42578125" style="45" customWidth="1"/>
    <col min="772" max="772" width="42.7109375" style="45" customWidth="1"/>
    <col min="773" max="773" width="4.85546875" style="45" customWidth="1"/>
    <col min="774" max="1024" width="11.42578125" style="45"/>
    <col min="1025" max="1025" width="4.85546875" style="45" customWidth="1"/>
    <col min="1026" max="1026" width="30.85546875" style="45" customWidth="1"/>
    <col min="1027" max="1027" width="84.42578125" style="45" customWidth="1"/>
    <col min="1028" max="1028" width="42.7109375" style="45" customWidth="1"/>
    <col min="1029" max="1029" width="4.85546875" style="45" customWidth="1"/>
    <col min="1030" max="1280" width="11.42578125" style="45"/>
    <col min="1281" max="1281" width="4.85546875" style="45" customWidth="1"/>
    <col min="1282" max="1282" width="30.85546875" style="45" customWidth="1"/>
    <col min="1283" max="1283" width="84.42578125" style="45" customWidth="1"/>
    <col min="1284" max="1284" width="42.7109375" style="45" customWidth="1"/>
    <col min="1285" max="1285" width="4.85546875" style="45" customWidth="1"/>
    <col min="1286" max="1536" width="11.42578125" style="45"/>
    <col min="1537" max="1537" width="4.85546875" style="45" customWidth="1"/>
    <col min="1538" max="1538" width="30.85546875" style="45" customWidth="1"/>
    <col min="1539" max="1539" width="84.42578125" style="45" customWidth="1"/>
    <col min="1540" max="1540" width="42.7109375" style="45" customWidth="1"/>
    <col min="1541" max="1541" width="4.85546875" style="45" customWidth="1"/>
    <col min="1542" max="1792" width="11.42578125" style="45"/>
    <col min="1793" max="1793" width="4.85546875" style="45" customWidth="1"/>
    <col min="1794" max="1794" width="30.85546875" style="45" customWidth="1"/>
    <col min="1795" max="1795" width="84.42578125" style="45" customWidth="1"/>
    <col min="1796" max="1796" width="42.7109375" style="45" customWidth="1"/>
    <col min="1797" max="1797" width="4.85546875" style="45" customWidth="1"/>
    <col min="1798" max="2048" width="11.42578125" style="45"/>
    <col min="2049" max="2049" width="4.85546875" style="45" customWidth="1"/>
    <col min="2050" max="2050" width="30.85546875" style="45" customWidth="1"/>
    <col min="2051" max="2051" width="84.42578125" style="45" customWidth="1"/>
    <col min="2052" max="2052" width="42.7109375" style="45" customWidth="1"/>
    <col min="2053" max="2053" width="4.85546875" style="45" customWidth="1"/>
    <col min="2054" max="2304" width="11.42578125" style="45"/>
    <col min="2305" max="2305" width="4.85546875" style="45" customWidth="1"/>
    <col min="2306" max="2306" width="30.85546875" style="45" customWidth="1"/>
    <col min="2307" max="2307" width="84.42578125" style="45" customWidth="1"/>
    <col min="2308" max="2308" width="42.7109375" style="45" customWidth="1"/>
    <col min="2309" max="2309" width="4.85546875" style="45" customWidth="1"/>
    <col min="2310" max="2560" width="11.42578125" style="45"/>
    <col min="2561" max="2561" width="4.85546875" style="45" customWidth="1"/>
    <col min="2562" max="2562" width="30.85546875" style="45" customWidth="1"/>
    <col min="2563" max="2563" width="84.42578125" style="45" customWidth="1"/>
    <col min="2564" max="2564" width="42.7109375" style="45" customWidth="1"/>
    <col min="2565" max="2565" width="4.85546875" style="45" customWidth="1"/>
    <col min="2566" max="2816" width="11.42578125" style="45"/>
    <col min="2817" max="2817" width="4.85546875" style="45" customWidth="1"/>
    <col min="2818" max="2818" width="30.85546875" style="45" customWidth="1"/>
    <col min="2819" max="2819" width="84.42578125" style="45" customWidth="1"/>
    <col min="2820" max="2820" width="42.7109375" style="45" customWidth="1"/>
    <col min="2821" max="2821" width="4.85546875" style="45" customWidth="1"/>
    <col min="2822" max="3072" width="11.42578125" style="45"/>
    <col min="3073" max="3073" width="4.85546875" style="45" customWidth="1"/>
    <col min="3074" max="3074" width="30.85546875" style="45" customWidth="1"/>
    <col min="3075" max="3075" width="84.42578125" style="45" customWidth="1"/>
    <col min="3076" max="3076" width="42.7109375" style="45" customWidth="1"/>
    <col min="3077" max="3077" width="4.85546875" style="45" customWidth="1"/>
    <col min="3078" max="3328" width="11.42578125" style="45"/>
    <col min="3329" max="3329" width="4.85546875" style="45" customWidth="1"/>
    <col min="3330" max="3330" width="30.85546875" style="45" customWidth="1"/>
    <col min="3331" max="3331" width="84.42578125" style="45" customWidth="1"/>
    <col min="3332" max="3332" width="42.7109375" style="45" customWidth="1"/>
    <col min="3333" max="3333" width="4.85546875" style="45" customWidth="1"/>
    <col min="3334" max="3584" width="11.42578125" style="45"/>
    <col min="3585" max="3585" width="4.85546875" style="45" customWidth="1"/>
    <col min="3586" max="3586" width="30.85546875" style="45" customWidth="1"/>
    <col min="3587" max="3587" width="84.42578125" style="45" customWidth="1"/>
    <col min="3588" max="3588" width="42.7109375" style="45" customWidth="1"/>
    <col min="3589" max="3589" width="4.85546875" style="45" customWidth="1"/>
    <col min="3590" max="3840" width="11.42578125" style="45"/>
    <col min="3841" max="3841" width="4.85546875" style="45" customWidth="1"/>
    <col min="3842" max="3842" width="30.85546875" style="45" customWidth="1"/>
    <col min="3843" max="3843" width="84.42578125" style="45" customWidth="1"/>
    <col min="3844" max="3844" width="42.7109375" style="45" customWidth="1"/>
    <col min="3845" max="3845" width="4.85546875" style="45" customWidth="1"/>
    <col min="3846" max="4096" width="11.42578125" style="45"/>
    <col min="4097" max="4097" width="4.85546875" style="45" customWidth="1"/>
    <col min="4098" max="4098" width="30.85546875" style="45" customWidth="1"/>
    <col min="4099" max="4099" width="84.42578125" style="45" customWidth="1"/>
    <col min="4100" max="4100" width="42.7109375" style="45" customWidth="1"/>
    <col min="4101" max="4101" width="4.85546875" style="45" customWidth="1"/>
    <col min="4102" max="4352" width="11.42578125" style="45"/>
    <col min="4353" max="4353" width="4.85546875" style="45" customWidth="1"/>
    <col min="4354" max="4354" width="30.85546875" style="45" customWidth="1"/>
    <col min="4355" max="4355" width="84.42578125" style="45" customWidth="1"/>
    <col min="4356" max="4356" width="42.7109375" style="45" customWidth="1"/>
    <col min="4357" max="4357" width="4.85546875" style="45" customWidth="1"/>
    <col min="4358" max="4608" width="11.42578125" style="45"/>
    <col min="4609" max="4609" width="4.85546875" style="45" customWidth="1"/>
    <col min="4610" max="4610" width="30.85546875" style="45" customWidth="1"/>
    <col min="4611" max="4611" width="84.42578125" style="45" customWidth="1"/>
    <col min="4612" max="4612" width="42.7109375" style="45" customWidth="1"/>
    <col min="4613" max="4613" width="4.85546875" style="45" customWidth="1"/>
    <col min="4614" max="4864" width="11.42578125" style="45"/>
    <col min="4865" max="4865" width="4.85546875" style="45" customWidth="1"/>
    <col min="4866" max="4866" width="30.85546875" style="45" customWidth="1"/>
    <col min="4867" max="4867" width="84.42578125" style="45" customWidth="1"/>
    <col min="4868" max="4868" width="42.7109375" style="45" customWidth="1"/>
    <col min="4869" max="4869" width="4.85546875" style="45" customWidth="1"/>
    <col min="4870" max="5120" width="11.42578125" style="45"/>
    <col min="5121" max="5121" width="4.85546875" style="45" customWidth="1"/>
    <col min="5122" max="5122" width="30.85546875" style="45" customWidth="1"/>
    <col min="5123" max="5123" width="84.42578125" style="45" customWidth="1"/>
    <col min="5124" max="5124" width="42.7109375" style="45" customWidth="1"/>
    <col min="5125" max="5125" width="4.85546875" style="45" customWidth="1"/>
    <col min="5126" max="5376" width="11.42578125" style="45"/>
    <col min="5377" max="5377" width="4.85546875" style="45" customWidth="1"/>
    <col min="5378" max="5378" width="30.85546875" style="45" customWidth="1"/>
    <col min="5379" max="5379" width="84.42578125" style="45" customWidth="1"/>
    <col min="5380" max="5380" width="42.7109375" style="45" customWidth="1"/>
    <col min="5381" max="5381" width="4.85546875" style="45" customWidth="1"/>
    <col min="5382" max="5632" width="11.42578125" style="45"/>
    <col min="5633" max="5633" width="4.85546875" style="45" customWidth="1"/>
    <col min="5634" max="5634" width="30.85546875" style="45" customWidth="1"/>
    <col min="5635" max="5635" width="84.42578125" style="45" customWidth="1"/>
    <col min="5636" max="5636" width="42.7109375" style="45" customWidth="1"/>
    <col min="5637" max="5637" width="4.85546875" style="45" customWidth="1"/>
    <col min="5638" max="5888" width="11.42578125" style="45"/>
    <col min="5889" max="5889" width="4.85546875" style="45" customWidth="1"/>
    <col min="5890" max="5890" width="30.85546875" style="45" customWidth="1"/>
    <col min="5891" max="5891" width="84.42578125" style="45" customWidth="1"/>
    <col min="5892" max="5892" width="42.7109375" style="45" customWidth="1"/>
    <col min="5893" max="5893" width="4.85546875" style="45" customWidth="1"/>
    <col min="5894" max="6144" width="11.42578125" style="45"/>
    <col min="6145" max="6145" width="4.85546875" style="45" customWidth="1"/>
    <col min="6146" max="6146" width="30.85546875" style="45" customWidth="1"/>
    <col min="6147" max="6147" width="84.42578125" style="45" customWidth="1"/>
    <col min="6148" max="6148" width="42.7109375" style="45" customWidth="1"/>
    <col min="6149" max="6149" width="4.85546875" style="45" customWidth="1"/>
    <col min="6150" max="6400" width="11.42578125" style="45"/>
    <col min="6401" max="6401" width="4.85546875" style="45" customWidth="1"/>
    <col min="6402" max="6402" width="30.85546875" style="45" customWidth="1"/>
    <col min="6403" max="6403" width="84.42578125" style="45" customWidth="1"/>
    <col min="6404" max="6404" width="42.7109375" style="45" customWidth="1"/>
    <col min="6405" max="6405" width="4.85546875" style="45" customWidth="1"/>
    <col min="6406" max="6656" width="11.42578125" style="45"/>
    <col min="6657" max="6657" width="4.85546875" style="45" customWidth="1"/>
    <col min="6658" max="6658" width="30.85546875" style="45" customWidth="1"/>
    <col min="6659" max="6659" width="84.42578125" style="45" customWidth="1"/>
    <col min="6660" max="6660" width="42.7109375" style="45" customWidth="1"/>
    <col min="6661" max="6661" width="4.85546875" style="45" customWidth="1"/>
    <col min="6662" max="6912" width="11.42578125" style="45"/>
    <col min="6913" max="6913" width="4.85546875" style="45" customWidth="1"/>
    <col min="6914" max="6914" width="30.85546875" style="45" customWidth="1"/>
    <col min="6915" max="6915" width="84.42578125" style="45" customWidth="1"/>
    <col min="6916" max="6916" width="42.7109375" style="45" customWidth="1"/>
    <col min="6917" max="6917" width="4.85546875" style="45" customWidth="1"/>
    <col min="6918" max="7168" width="11.42578125" style="45"/>
    <col min="7169" max="7169" width="4.85546875" style="45" customWidth="1"/>
    <col min="7170" max="7170" width="30.85546875" style="45" customWidth="1"/>
    <col min="7171" max="7171" width="84.42578125" style="45" customWidth="1"/>
    <col min="7172" max="7172" width="42.7109375" style="45" customWidth="1"/>
    <col min="7173" max="7173" width="4.85546875" style="45" customWidth="1"/>
    <col min="7174" max="7424" width="11.42578125" style="45"/>
    <col min="7425" max="7425" width="4.85546875" style="45" customWidth="1"/>
    <col min="7426" max="7426" width="30.85546875" style="45" customWidth="1"/>
    <col min="7427" max="7427" width="84.42578125" style="45" customWidth="1"/>
    <col min="7428" max="7428" width="42.7109375" style="45" customWidth="1"/>
    <col min="7429" max="7429" width="4.85546875" style="45" customWidth="1"/>
    <col min="7430" max="7680" width="11.42578125" style="45"/>
    <col min="7681" max="7681" width="4.85546875" style="45" customWidth="1"/>
    <col min="7682" max="7682" width="30.85546875" style="45" customWidth="1"/>
    <col min="7683" max="7683" width="84.42578125" style="45" customWidth="1"/>
    <col min="7684" max="7684" width="42.7109375" style="45" customWidth="1"/>
    <col min="7685" max="7685" width="4.85546875" style="45" customWidth="1"/>
    <col min="7686" max="7936" width="11.42578125" style="45"/>
    <col min="7937" max="7937" width="4.85546875" style="45" customWidth="1"/>
    <col min="7938" max="7938" width="30.85546875" style="45" customWidth="1"/>
    <col min="7939" max="7939" width="84.42578125" style="45" customWidth="1"/>
    <col min="7940" max="7940" width="42.7109375" style="45" customWidth="1"/>
    <col min="7941" max="7941" width="4.85546875" style="45" customWidth="1"/>
    <col min="7942" max="8192" width="11.42578125" style="45"/>
    <col min="8193" max="8193" width="4.85546875" style="45" customWidth="1"/>
    <col min="8194" max="8194" width="30.85546875" style="45" customWidth="1"/>
    <col min="8195" max="8195" width="84.42578125" style="45" customWidth="1"/>
    <col min="8196" max="8196" width="42.7109375" style="45" customWidth="1"/>
    <col min="8197" max="8197" width="4.85546875" style="45" customWidth="1"/>
    <col min="8198" max="8448" width="11.42578125" style="45"/>
    <col min="8449" max="8449" width="4.85546875" style="45" customWidth="1"/>
    <col min="8450" max="8450" width="30.85546875" style="45" customWidth="1"/>
    <col min="8451" max="8451" width="84.42578125" style="45" customWidth="1"/>
    <col min="8452" max="8452" width="42.7109375" style="45" customWidth="1"/>
    <col min="8453" max="8453" width="4.85546875" style="45" customWidth="1"/>
    <col min="8454" max="8704" width="11.42578125" style="45"/>
    <col min="8705" max="8705" width="4.85546875" style="45" customWidth="1"/>
    <col min="8706" max="8706" width="30.85546875" style="45" customWidth="1"/>
    <col min="8707" max="8707" width="84.42578125" style="45" customWidth="1"/>
    <col min="8708" max="8708" width="42.7109375" style="45" customWidth="1"/>
    <col min="8709" max="8709" width="4.85546875" style="45" customWidth="1"/>
    <col min="8710" max="8960" width="11.42578125" style="45"/>
    <col min="8961" max="8961" width="4.85546875" style="45" customWidth="1"/>
    <col min="8962" max="8962" width="30.85546875" style="45" customWidth="1"/>
    <col min="8963" max="8963" width="84.42578125" style="45" customWidth="1"/>
    <col min="8964" max="8964" width="42.7109375" style="45" customWidth="1"/>
    <col min="8965" max="8965" width="4.85546875" style="45" customWidth="1"/>
    <col min="8966" max="9216" width="11.42578125" style="45"/>
    <col min="9217" max="9217" width="4.85546875" style="45" customWidth="1"/>
    <col min="9218" max="9218" width="30.85546875" style="45" customWidth="1"/>
    <col min="9219" max="9219" width="84.42578125" style="45" customWidth="1"/>
    <col min="9220" max="9220" width="42.7109375" style="45" customWidth="1"/>
    <col min="9221" max="9221" width="4.85546875" style="45" customWidth="1"/>
    <col min="9222" max="9472" width="11.42578125" style="45"/>
    <col min="9473" max="9473" width="4.85546875" style="45" customWidth="1"/>
    <col min="9474" max="9474" width="30.85546875" style="45" customWidth="1"/>
    <col min="9475" max="9475" width="84.42578125" style="45" customWidth="1"/>
    <col min="9476" max="9476" width="42.7109375" style="45" customWidth="1"/>
    <col min="9477" max="9477" width="4.85546875" style="45" customWidth="1"/>
    <col min="9478" max="9728" width="11.42578125" style="45"/>
    <col min="9729" max="9729" width="4.85546875" style="45" customWidth="1"/>
    <col min="9730" max="9730" width="30.85546875" style="45" customWidth="1"/>
    <col min="9731" max="9731" width="84.42578125" style="45" customWidth="1"/>
    <col min="9732" max="9732" width="42.7109375" style="45" customWidth="1"/>
    <col min="9733" max="9733" width="4.85546875" style="45" customWidth="1"/>
    <col min="9734" max="9984" width="11.42578125" style="45"/>
    <col min="9985" max="9985" width="4.85546875" style="45" customWidth="1"/>
    <col min="9986" max="9986" width="30.85546875" style="45" customWidth="1"/>
    <col min="9987" max="9987" width="84.42578125" style="45" customWidth="1"/>
    <col min="9988" max="9988" width="42.7109375" style="45" customWidth="1"/>
    <col min="9989" max="9989" width="4.85546875" style="45" customWidth="1"/>
    <col min="9990" max="10240" width="11.42578125" style="45"/>
    <col min="10241" max="10241" width="4.85546875" style="45" customWidth="1"/>
    <col min="10242" max="10242" width="30.85546875" style="45" customWidth="1"/>
    <col min="10243" max="10243" width="84.42578125" style="45" customWidth="1"/>
    <col min="10244" max="10244" width="42.7109375" style="45" customWidth="1"/>
    <col min="10245" max="10245" width="4.85546875" style="45" customWidth="1"/>
    <col min="10246" max="10496" width="11.42578125" style="45"/>
    <col min="10497" max="10497" width="4.85546875" style="45" customWidth="1"/>
    <col min="10498" max="10498" width="30.85546875" style="45" customWidth="1"/>
    <col min="10499" max="10499" width="84.42578125" style="45" customWidth="1"/>
    <col min="10500" max="10500" width="42.7109375" style="45" customWidth="1"/>
    <col min="10501" max="10501" width="4.85546875" style="45" customWidth="1"/>
    <col min="10502" max="10752" width="11.42578125" style="45"/>
    <col min="10753" max="10753" width="4.85546875" style="45" customWidth="1"/>
    <col min="10754" max="10754" width="30.85546875" style="45" customWidth="1"/>
    <col min="10755" max="10755" width="84.42578125" style="45" customWidth="1"/>
    <col min="10756" max="10756" width="42.7109375" style="45" customWidth="1"/>
    <col min="10757" max="10757" width="4.85546875" style="45" customWidth="1"/>
    <col min="10758" max="11008" width="11.42578125" style="45"/>
    <col min="11009" max="11009" width="4.85546875" style="45" customWidth="1"/>
    <col min="11010" max="11010" width="30.85546875" style="45" customWidth="1"/>
    <col min="11011" max="11011" width="84.42578125" style="45" customWidth="1"/>
    <col min="11012" max="11012" width="42.7109375" style="45" customWidth="1"/>
    <col min="11013" max="11013" width="4.85546875" style="45" customWidth="1"/>
    <col min="11014" max="11264" width="11.42578125" style="45"/>
    <col min="11265" max="11265" width="4.85546875" style="45" customWidth="1"/>
    <col min="11266" max="11266" width="30.85546875" style="45" customWidth="1"/>
    <col min="11267" max="11267" width="84.42578125" style="45" customWidth="1"/>
    <col min="11268" max="11268" width="42.7109375" style="45" customWidth="1"/>
    <col min="11269" max="11269" width="4.85546875" style="45" customWidth="1"/>
    <col min="11270" max="11520" width="11.42578125" style="45"/>
    <col min="11521" max="11521" width="4.85546875" style="45" customWidth="1"/>
    <col min="11522" max="11522" width="30.85546875" style="45" customWidth="1"/>
    <col min="11523" max="11523" width="84.42578125" style="45" customWidth="1"/>
    <col min="11524" max="11524" width="42.7109375" style="45" customWidth="1"/>
    <col min="11525" max="11525" width="4.85546875" style="45" customWidth="1"/>
    <col min="11526" max="11776" width="11.42578125" style="45"/>
    <col min="11777" max="11777" width="4.85546875" style="45" customWidth="1"/>
    <col min="11778" max="11778" width="30.85546875" style="45" customWidth="1"/>
    <col min="11779" max="11779" width="84.42578125" style="45" customWidth="1"/>
    <col min="11780" max="11780" width="42.7109375" style="45" customWidth="1"/>
    <col min="11781" max="11781" width="4.85546875" style="45" customWidth="1"/>
    <col min="11782" max="12032" width="11.42578125" style="45"/>
    <col min="12033" max="12033" width="4.85546875" style="45" customWidth="1"/>
    <col min="12034" max="12034" width="30.85546875" style="45" customWidth="1"/>
    <col min="12035" max="12035" width="84.42578125" style="45" customWidth="1"/>
    <col min="12036" max="12036" width="42.7109375" style="45" customWidth="1"/>
    <col min="12037" max="12037" width="4.85546875" style="45" customWidth="1"/>
    <col min="12038" max="12288" width="11.42578125" style="45"/>
    <col min="12289" max="12289" width="4.85546875" style="45" customWidth="1"/>
    <col min="12290" max="12290" width="30.85546875" style="45" customWidth="1"/>
    <col min="12291" max="12291" width="84.42578125" style="45" customWidth="1"/>
    <col min="12292" max="12292" width="42.7109375" style="45" customWidth="1"/>
    <col min="12293" max="12293" width="4.85546875" style="45" customWidth="1"/>
    <col min="12294" max="12544" width="11.42578125" style="45"/>
    <col min="12545" max="12545" width="4.85546875" style="45" customWidth="1"/>
    <col min="12546" max="12546" width="30.85546875" style="45" customWidth="1"/>
    <col min="12547" max="12547" width="84.42578125" style="45" customWidth="1"/>
    <col min="12548" max="12548" width="42.7109375" style="45" customWidth="1"/>
    <col min="12549" max="12549" width="4.85546875" style="45" customWidth="1"/>
    <col min="12550" max="12800" width="11.42578125" style="45"/>
    <col min="12801" max="12801" width="4.85546875" style="45" customWidth="1"/>
    <col min="12802" max="12802" width="30.85546875" style="45" customWidth="1"/>
    <col min="12803" max="12803" width="84.42578125" style="45" customWidth="1"/>
    <col min="12804" max="12804" width="42.7109375" style="45" customWidth="1"/>
    <col min="12805" max="12805" width="4.85546875" style="45" customWidth="1"/>
    <col min="12806" max="13056" width="11.42578125" style="45"/>
    <col min="13057" max="13057" width="4.85546875" style="45" customWidth="1"/>
    <col min="13058" max="13058" width="30.85546875" style="45" customWidth="1"/>
    <col min="13059" max="13059" width="84.42578125" style="45" customWidth="1"/>
    <col min="13060" max="13060" width="42.7109375" style="45" customWidth="1"/>
    <col min="13061" max="13061" width="4.85546875" style="45" customWidth="1"/>
    <col min="13062" max="13312" width="11.42578125" style="45"/>
    <col min="13313" max="13313" width="4.85546875" style="45" customWidth="1"/>
    <col min="13314" max="13314" width="30.85546875" style="45" customWidth="1"/>
    <col min="13315" max="13315" width="84.42578125" style="45" customWidth="1"/>
    <col min="13316" max="13316" width="42.7109375" style="45" customWidth="1"/>
    <col min="13317" max="13317" width="4.85546875" style="45" customWidth="1"/>
    <col min="13318" max="13568" width="11.42578125" style="45"/>
    <col min="13569" max="13569" width="4.85546875" style="45" customWidth="1"/>
    <col min="13570" max="13570" width="30.85546875" style="45" customWidth="1"/>
    <col min="13571" max="13571" width="84.42578125" style="45" customWidth="1"/>
    <col min="13572" max="13572" width="42.7109375" style="45" customWidth="1"/>
    <col min="13573" max="13573" width="4.85546875" style="45" customWidth="1"/>
    <col min="13574" max="13824" width="11.42578125" style="45"/>
    <col min="13825" max="13825" width="4.85546875" style="45" customWidth="1"/>
    <col min="13826" max="13826" width="30.85546875" style="45" customWidth="1"/>
    <col min="13827" max="13827" width="84.42578125" style="45" customWidth="1"/>
    <col min="13828" max="13828" width="42.7109375" style="45" customWidth="1"/>
    <col min="13829" max="13829" width="4.85546875" style="45" customWidth="1"/>
    <col min="13830" max="14080" width="11.42578125" style="45"/>
    <col min="14081" max="14081" width="4.85546875" style="45" customWidth="1"/>
    <col min="14082" max="14082" width="30.85546875" style="45" customWidth="1"/>
    <col min="14083" max="14083" width="84.42578125" style="45" customWidth="1"/>
    <col min="14084" max="14084" width="42.7109375" style="45" customWidth="1"/>
    <col min="14085" max="14085" width="4.85546875" style="45" customWidth="1"/>
    <col min="14086" max="14336" width="11.42578125" style="45"/>
    <col min="14337" max="14337" width="4.85546875" style="45" customWidth="1"/>
    <col min="14338" max="14338" width="30.85546875" style="45" customWidth="1"/>
    <col min="14339" max="14339" width="84.42578125" style="45" customWidth="1"/>
    <col min="14340" max="14340" width="42.7109375" style="45" customWidth="1"/>
    <col min="14341" max="14341" width="4.85546875" style="45" customWidth="1"/>
    <col min="14342" max="14592" width="11.42578125" style="45"/>
    <col min="14593" max="14593" width="4.85546875" style="45" customWidth="1"/>
    <col min="14594" max="14594" width="30.85546875" style="45" customWidth="1"/>
    <col min="14595" max="14595" width="84.42578125" style="45" customWidth="1"/>
    <col min="14596" max="14596" width="42.7109375" style="45" customWidth="1"/>
    <col min="14597" max="14597" width="4.85546875" style="45" customWidth="1"/>
    <col min="14598" max="14848" width="11.42578125" style="45"/>
    <col min="14849" max="14849" width="4.85546875" style="45" customWidth="1"/>
    <col min="14850" max="14850" width="30.85546875" style="45" customWidth="1"/>
    <col min="14851" max="14851" width="84.42578125" style="45" customWidth="1"/>
    <col min="14852" max="14852" width="42.7109375" style="45" customWidth="1"/>
    <col min="14853" max="14853" width="4.85546875" style="45" customWidth="1"/>
    <col min="14854" max="15104" width="11.42578125" style="45"/>
    <col min="15105" max="15105" width="4.85546875" style="45" customWidth="1"/>
    <col min="15106" max="15106" width="30.85546875" style="45" customWidth="1"/>
    <col min="15107" max="15107" width="84.42578125" style="45" customWidth="1"/>
    <col min="15108" max="15108" width="42.7109375" style="45" customWidth="1"/>
    <col min="15109" max="15109" width="4.85546875" style="45" customWidth="1"/>
    <col min="15110" max="15360" width="11.42578125" style="45"/>
    <col min="15361" max="15361" width="4.85546875" style="45" customWidth="1"/>
    <col min="15362" max="15362" width="30.85546875" style="45" customWidth="1"/>
    <col min="15363" max="15363" width="84.42578125" style="45" customWidth="1"/>
    <col min="15364" max="15364" width="42.7109375" style="45" customWidth="1"/>
    <col min="15365" max="15365" width="4.85546875" style="45" customWidth="1"/>
    <col min="15366" max="15616" width="11.42578125" style="45"/>
    <col min="15617" max="15617" width="4.85546875" style="45" customWidth="1"/>
    <col min="15618" max="15618" width="30.85546875" style="45" customWidth="1"/>
    <col min="15619" max="15619" width="84.42578125" style="45" customWidth="1"/>
    <col min="15620" max="15620" width="42.7109375" style="45" customWidth="1"/>
    <col min="15621" max="15621" width="4.85546875" style="45" customWidth="1"/>
    <col min="15622" max="15872" width="11.42578125" style="45"/>
    <col min="15873" max="15873" width="4.85546875" style="45" customWidth="1"/>
    <col min="15874" max="15874" width="30.85546875" style="45" customWidth="1"/>
    <col min="15875" max="15875" width="84.42578125" style="45" customWidth="1"/>
    <col min="15876" max="15876" width="42.7109375" style="45" customWidth="1"/>
    <col min="15877" max="15877" width="4.85546875" style="45" customWidth="1"/>
    <col min="15878" max="16128" width="11.42578125" style="45"/>
    <col min="16129" max="16129" width="4.85546875" style="45" customWidth="1"/>
    <col min="16130" max="16130" width="30.85546875" style="45" customWidth="1"/>
    <col min="16131" max="16131" width="84.42578125" style="45" customWidth="1"/>
    <col min="16132" max="16132" width="42.7109375" style="45" customWidth="1"/>
    <col min="16133" max="16133" width="4.85546875" style="45" customWidth="1"/>
    <col min="16134" max="16384" width="11.42578125" style="45"/>
  </cols>
  <sheetData>
    <row r="1" spans="1:8" s="56" customFormat="1" ht="12.75">
      <c r="B1" s="601" t="s">
        <v>443</v>
      </c>
      <c r="C1" s="601"/>
      <c r="D1" s="601"/>
      <c r="E1" s="601"/>
    </row>
    <row r="2" spans="1:8" s="56" customFormat="1" ht="12.75">
      <c r="B2" s="601" t="str">
        <f>+EA!C1</f>
        <v>Cuenta Pública Tercer Trimestre 2017</v>
      </c>
      <c r="C2" s="601"/>
      <c r="D2" s="601"/>
      <c r="E2" s="601"/>
    </row>
    <row r="3" spans="1:8" s="56" customFormat="1" ht="12.75">
      <c r="B3" s="601" t="s">
        <v>1</v>
      </c>
      <c r="C3" s="601"/>
      <c r="D3" s="601"/>
      <c r="E3" s="601"/>
    </row>
    <row r="4" spans="1:8" ht="12.75">
      <c r="A4" s="156"/>
      <c r="B4" s="157" t="s">
        <v>2</v>
      </c>
      <c r="C4" s="479" t="str">
        <f>+EA!C6</f>
        <v>UNIVERSIDAD PEDAGÓGICA DE DURANGO</v>
      </c>
      <c r="D4" s="479"/>
      <c r="E4" s="50"/>
      <c r="F4" s="158"/>
      <c r="G4" s="158"/>
      <c r="H4" s="158"/>
    </row>
    <row r="5" spans="1:8" ht="12.75">
      <c r="A5" s="156"/>
      <c r="B5" s="159"/>
      <c r="C5" s="160"/>
      <c r="D5" s="160"/>
      <c r="E5" s="161"/>
    </row>
    <row r="6" spans="1:8" s="46" customFormat="1">
      <c r="A6" s="162"/>
      <c r="B6" s="163"/>
      <c r="C6" s="162"/>
      <c r="D6" s="162"/>
      <c r="E6" s="163"/>
    </row>
    <row r="7" spans="1:8" s="216" customFormat="1">
      <c r="A7" s="602" t="s">
        <v>440</v>
      </c>
      <c r="B7" s="603"/>
      <c r="C7" s="422" t="s">
        <v>444</v>
      </c>
      <c r="D7" s="422" t="s">
        <v>442</v>
      </c>
      <c r="E7" s="215"/>
    </row>
    <row r="8" spans="1:8" s="46" customFormat="1" ht="12.75">
      <c r="A8" s="164"/>
      <c r="B8" s="165"/>
      <c r="C8" s="165"/>
      <c r="D8" s="165"/>
      <c r="E8" s="166"/>
    </row>
    <row r="9" spans="1:8">
      <c r="A9" s="167"/>
      <c r="B9" s="168"/>
      <c r="C9" s="169"/>
      <c r="D9" s="217">
        <v>0</v>
      </c>
      <c r="E9" s="171"/>
    </row>
    <row r="10" spans="1:8">
      <c r="A10" s="167"/>
      <c r="B10" s="168"/>
      <c r="C10" s="169"/>
      <c r="D10" s="217">
        <v>0</v>
      </c>
      <c r="E10" s="171"/>
    </row>
    <row r="11" spans="1:8">
      <c r="A11" s="167"/>
      <c r="B11" s="168"/>
      <c r="C11" s="169"/>
      <c r="D11" s="217">
        <v>0</v>
      </c>
      <c r="E11" s="171"/>
    </row>
    <row r="12" spans="1:8">
      <c r="A12" s="167"/>
      <c r="B12" s="168"/>
      <c r="C12" s="169"/>
      <c r="D12" s="217">
        <v>0</v>
      </c>
      <c r="E12" s="171"/>
    </row>
    <row r="13" spans="1:8">
      <c r="A13" s="167"/>
      <c r="B13" s="168"/>
      <c r="C13" s="169"/>
      <c r="D13" s="217">
        <v>0</v>
      </c>
      <c r="E13" s="171"/>
    </row>
    <row r="14" spans="1:8">
      <c r="A14" s="167"/>
      <c r="B14" s="168"/>
      <c r="C14" s="169"/>
      <c r="D14" s="217">
        <v>0</v>
      </c>
      <c r="E14" s="171"/>
    </row>
    <row r="15" spans="1:8">
      <c r="A15" s="167"/>
      <c r="B15" s="168"/>
      <c r="C15" s="169"/>
      <c r="D15" s="217">
        <v>0</v>
      </c>
      <c r="E15" s="171"/>
    </row>
    <row r="16" spans="1:8">
      <c r="A16" s="167"/>
      <c r="B16" s="168"/>
      <c r="C16" s="169"/>
      <c r="D16" s="217">
        <v>0</v>
      </c>
      <c r="E16" s="171"/>
    </row>
    <row r="17" spans="1:5">
      <c r="A17" s="172"/>
      <c r="B17" s="173"/>
      <c r="C17" s="169"/>
      <c r="D17" s="217">
        <v>0</v>
      </c>
      <c r="E17" s="171"/>
    </row>
    <row r="18" spans="1:5">
      <c r="A18" s="172"/>
      <c r="B18" s="173"/>
      <c r="C18" s="169"/>
      <c r="D18" s="217">
        <v>0</v>
      </c>
      <c r="E18" s="171"/>
    </row>
    <row r="19" spans="1:5">
      <c r="A19" s="172"/>
      <c r="B19" s="173"/>
      <c r="C19" s="169"/>
      <c r="D19" s="217">
        <v>0</v>
      </c>
      <c r="E19" s="171"/>
    </row>
    <row r="20" spans="1:5">
      <c r="A20" s="172"/>
      <c r="B20" s="173"/>
      <c r="C20" s="169"/>
      <c r="D20" s="217">
        <v>0</v>
      </c>
      <c r="E20" s="171"/>
    </row>
    <row r="21" spans="1:5">
      <c r="A21" s="172"/>
      <c r="B21" s="173"/>
      <c r="C21" s="169"/>
      <c r="D21" s="217">
        <v>0</v>
      </c>
      <c r="E21" s="171"/>
    </row>
    <row r="22" spans="1:5">
      <c r="A22" s="172"/>
      <c r="B22" s="173"/>
      <c r="C22" s="169"/>
      <c r="D22" s="217">
        <v>0</v>
      </c>
      <c r="E22" s="171"/>
    </row>
    <row r="23" spans="1:5">
      <c r="A23" s="172"/>
      <c r="B23" s="173"/>
      <c r="C23" s="169"/>
      <c r="D23" s="217">
        <v>0</v>
      </c>
      <c r="E23" s="171"/>
    </row>
    <row r="24" spans="1:5">
      <c r="A24" s="172"/>
      <c r="B24" s="173"/>
      <c r="C24" s="169"/>
      <c r="D24" s="217">
        <v>0</v>
      </c>
      <c r="E24" s="171"/>
    </row>
    <row r="25" spans="1:5">
      <c r="A25" s="172"/>
      <c r="B25" s="173"/>
      <c r="C25" s="169"/>
      <c r="D25" s="217">
        <v>0</v>
      </c>
      <c r="E25" s="171"/>
    </row>
    <row r="26" spans="1:5">
      <c r="A26" s="172"/>
      <c r="B26" s="173"/>
      <c r="C26" s="169"/>
      <c r="D26" s="217">
        <v>0</v>
      </c>
      <c r="E26" s="171"/>
    </row>
    <row r="27" spans="1:5">
      <c r="A27" s="172"/>
      <c r="B27" s="173"/>
      <c r="C27" s="169"/>
      <c r="D27" s="217">
        <v>0</v>
      </c>
      <c r="E27" s="171"/>
    </row>
    <row r="28" spans="1:5">
      <c r="A28" s="172"/>
      <c r="B28" s="173"/>
      <c r="C28" s="169"/>
      <c r="D28" s="217">
        <v>0</v>
      </c>
      <c r="E28" s="171"/>
    </row>
    <row r="29" spans="1:5">
      <c r="A29" s="172"/>
      <c r="B29" s="173"/>
      <c r="C29" s="169"/>
      <c r="D29" s="217">
        <v>0</v>
      </c>
      <c r="E29" s="171"/>
    </row>
    <row r="30" spans="1:5">
      <c r="A30" s="172"/>
      <c r="B30" s="173"/>
      <c r="C30" s="169"/>
      <c r="D30" s="217">
        <v>0</v>
      </c>
      <c r="E30" s="171"/>
    </row>
    <row r="31" spans="1:5">
      <c r="A31" s="167"/>
      <c r="B31" s="168"/>
      <c r="C31" s="169"/>
      <c r="D31" s="217">
        <v>0</v>
      </c>
      <c r="E31" s="171"/>
    </row>
    <row r="32" spans="1:5">
      <c r="A32" s="167"/>
      <c r="B32" s="168"/>
      <c r="C32" s="169"/>
      <c r="D32" s="217">
        <v>0</v>
      </c>
      <c r="E32" s="171"/>
    </row>
    <row r="33" spans="1:9">
      <c r="A33" s="167"/>
      <c r="B33" s="168"/>
      <c r="C33" s="169"/>
      <c r="D33" s="217">
        <v>0</v>
      </c>
      <c r="E33" s="171"/>
    </row>
    <row r="34" spans="1:9">
      <c r="A34" s="167"/>
      <c r="B34" s="168"/>
      <c r="C34" s="169"/>
      <c r="D34" s="217">
        <v>0</v>
      </c>
      <c r="E34" s="171"/>
    </row>
    <row r="35" spans="1:9">
      <c r="A35" s="167"/>
      <c r="B35" s="168"/>
      <c r="C35" s="169"/>
      <c r="D35" s="217">
        <v>0</v>
      </c>
      <c r="E35" s="171"/>
    </row>
    <row r="36" spans="1:9">
      <c r="A36" s="167"/>
      <c r="B36" s="168"/>
      <c r="C36" s="169"/>
      <c r="D36" s="217">
        <v>0</v>
      </c>
      <c r="E36" s="171"/>
    </row>
    <row r="37" spans="1:9">
      <c r="A37" s="167"/>
      <c r="B37" s="168"/>
      <c r="C37" s="169"/>
      <c r="D37" s="217">
        <v>0</v>
      </c>
      <c r="E37" s="171"/>
    </row>
    <row r="38" spans="1:9">
      <c r="A38" s="167"/>
      <c r="B38" s="168"/>
      <c r="C38" s="169"/>
      <c r="D38" s="217">
        <v>0</v>
      </c>
      <c r="E38" s="171"/>
    </row>
    <row r="39" spans="1:9">
      <c r="A39" s="167"/>
      <c r="B39" s="168"/>
      <c r="C39" s="169"/>
      <c r="D39" s="217">
        <v>0</v>
      </c>
      <c r="E39" s="171"/>
    </row>
    <row r="40" spans="1:9">
      <c r="A40" s="167"/>
      <c r="B40" s="168"/>
      <c r="C40" s="169"/>
      <c r="D40" s="217">
        <v>0</v>
      </c>
      <c r="E40" s="171"/>
    </row>
    <row r="41" spans="1:9">
      <c r="A41" s="167"/>
      <c r="B41" s="168"/>
      <c r="C41" s="169"/>
      <c r="D41" s="217">
        <v>0</v>
      </c>
      <c r="E41" s="171"/>
    </row>
    <row r="42" spans="1:9">
      <c r="A42" s="167"/>
      <c r="B42" s="168"/>
      <c r="C42" s="169"/>
      <c r="D42" s="217">
        <v>0</v>
      </c>
      <c r="E42" s="171"/>
    </row>
    <row r="43" spans="1:9" ht="15.75">
      <c r="A43" s="174"/>
      <c r="B43" s="175"/>
      <c r="C43" s="176"/>
      <c r="D43" s="177"/>
      <c r="E43" s="178"/>
    </row>
    <row r="44" spans="1:9">
      <c r="A44" s="179"/>
      <c r="B44" s="180"/>
      <c r="C44" s="599"/>
      <c r="D44" s="600"/>
      <c r="E44" s="600"/>
    </row>
    <row r="45" spans="1:9">
      <c r="A45" s="55"/>
      <c r="B45" s="55"/>
      <c r="C45" s="55"/>
      <c r="E45" s="49"/>
      <c r="F45" s="49"/>
      <c r="G45" s="55"/>
      <c r="H45" s="55"/>
      <c r="I45" s="55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47"/>
  <sheetViews>
    <sheetView zoomScaleNormal="100" workbookViewId="0">
      <selection activeCell="G47" sqref="G47:H47"/>
    </sheetView>
  </sheetViews>
  <sheetFormatPr baseColWidth="10" defaultColWidth="11.42578125" defaultRowHeight="12"/>
  <cols>
    <col min="1" max="1" width="3.7109375" style="311" customWidth="1"/>
    <col min="2" max="2" width="11.7109375" style="327" customWidth="1"/>
    <col min="3" max="3" width="57.42578125" style="327" customWidth="1"/>
    <col min="4" max="6" width="18.7109375" style="328" customWidth="1"/>
    <col min="7" max="7" width="15.85546875" style="328" customWidth="1"/>
    <col min="8" max="8" width="16.140625" style="328" customWidth="1"/>
    <col min="9" max="9" width="3.28515625" style="311" customWidth="1"/>
    <col min="10" max="16384" width="11.42578125" style="54"/>
  </cols>
  <sheetData>
    <row r="1" spans="1:9" ht="6" customHeight="1">
      <c r="A1" s="224"/>
      <c r="B1" s="224"/>
      <c r="C1" s="224"/>
      <c r="D1" s="453"/>
      <c r="E1" s="453"/>
      <c r="F1" s="454"/>
      <c r="G1" s="454"/>
      <c r="H1" s="454"/>
      <c r="I1" s="454"/>
    </row>
    <row r="2" spans="1:9" s="263" customFormat="1" ht="6" customHeight="1"/>
    <row r="3" spans="1:9" s="263" customFormat="1" ht="14.1" customHeight="1">
      <c r="B3" s="264"/>
      <c r="C3" s="446" t="str">
        <f>+EA!C1</f>
        <v>Cuenta Pública Tercer Trimestre 2017</v>
      </c>
      <c r="D3" s="446"/>
      <c r="E3" s="446"/>
      <c r="F3" s="446"/>
      <c r="G3" s="446"/>
      <c r="H3" s="264"/>
      <c r="I3" s="264"/>
    </row>
    <row r="4" spans="1:9" ht="14.1" customHeight="1">
      <c r="B4" s="264"/>
      <c r="C4" s="446" t="s">
        <v>121</v>
      </c>
      <c r="D4" s="446"/>
      <c r="E4" s="446"/>
      <c r="F4" s="446"/>
      <c r="G4" s="446"/>
      <c r="H4" s="264"/>
      <c r="I4" s="264"/>
    </row>
    <row r="5" spans="1:9" ht="14.1" customHeight="1">
      <c r="B5" s="264"/>
      <c r="C5" s="446" t="s">
        <v>458</v>
      </c>
      <c r="D5" s="446"/>
      <c r="E5" s="446"/>
      <c r="F5" s="446"/>
      <c r="G5" s="446"/>
      <c r="H5" s="264"/>
      <c r="I5" s="264"/>
    </row>
    <row r="6" spans="1:9" ht="14.1" customHeight="1">
      <c r="B6" s="264"/>
      <c r="C6" s="446" t="s">
        <v>122</v>
      </c>
      <c r="D6" s="446"/>
      <c r="E6" s="446"/>
      <c r="F6" s="446"/>
      <c r="G6" s="446"/>
      <c r="H6" s="264"/>
      <c r="I6" s="264"/>
    </row>
    <row r="7" spans="1:9" s="263" customFormat="1" ht="3" customHeight="1">
      <c r="A7" s="43"/>
      <c r="B7" s="265"/>
      <c r="C7" s="451"/>
      <c r="D7" s="451"/>
      <c r="E7" s="451"/>
      <c r="F7" s="451"/>
      <c r="G7" s="451"/>
      <c r="H7" s="451"/>
      <c r="I7" s="451"/>
    </row>
    <row r="8" spans="1:9" ht="20.100000000000001" customHeight="1">
      <c r="A8" s="43"/>
      <c r="B8" s="265" t="s">
        <v>2</v>
      </c>
      <c r="C8" s="444" t="str">
        <f>+EA!C6</f>
        <v>UNIVERSIDAD PEDAGÓGICA DE DURANGO</v>
      </c>
      <c r="D8" s="444"/>
      <c r="E8" s="444"/>
      <c r="F8" s="444"/>
      <c r="G8" s="444"/>
      <c r="H8" s="266"/>
      <c r="I8" s="266"/>
    </row>
    <row r="9" spans="1:9" ht="3" customHeight="1">
      <c r="A9" s="43"/>
      <c r="B9" s="43"/>
      <c r="C9" s="43" t="s">
        <v>123</v>
      </c>
      <c r="D9" s="43"/>
      <c r="E9" s="43"/>
      <c r="F9" s="43"/>
      <c r="G9" s="43"/>
      <c r="H9" s="43"/>
      <c r="I9" s="43"/>
    </row>
    <row r="10" spans="1:9" s="263" customFormat="1" ht="3" customHeight="1">
      <c r="A10" s="43"/>
      <c r="B10" s="43"/>
      <c r="C10" s="43"/>
      <c r="D10" s="43"/>
      <c r="E10" s="43"/>
      <c r="F10" s="43"/>
      <c r="G10" s="43"/>
      <c r="H10" s="43"/>
      <c r="I10" s="43"/>
    </row>
    <row r="11" spans="1:9" s="263" customFormat="1" ht="48">
      <c r="A11" s="194"/>
      <c r="B11" s="452" t="s">
        <v>4</v>
      </c>
      <c r="C11" s="452"/>
      <c r="D11" s="195" t="s">
        <v>107</v>
      </c>
      <c r="E11" s="195" t="s">
        <v>124</v>
      </c>
      <c r="F11" s="195" t="s">
        <v>125</v>
      </c>
      <c r="G11" s="195" t="s">
        <v>126</v>
      </c>
      <c r="H11" s="195" t="s">
        <v>127</v>
      </c>
      <c r="I11" s="196"/>
    </row>
    <row r="12" spans="1:9" s="263" customFormat="1" ht="3" customHeight="1">
      <c r="A12" s="51"/>
      <c r="B12" s="43"/>
      <c r="C12" s="43"/>
      <c r="D12" s="43"/>
      <c r="E12" s="43"/>
      <c r="F12" s="43"/>
      <c r="G12" s="43"/>
      <c r="H12" s="43"/>
      <c r="I12" s="52"/>
    </row>
    <row r="13" spans="1:9" s="263" customFormat="1" ht="3" customHeight="1">
      <c r="A13" s="275"/>
      <c r="B13" s="312"/>
      <c r="C13" s="399"/>
      <c r="D13" s="264"/>
      <c r="E13" s="313"/>
      <c r="F13" s="38"/>
      <c r="H13" s="312"/>
      <c r="I13" s="314"/>
    </row>
    <row r="14" spans="1:9" ht="12.75">
      <c r="A14" s="268"/>
      <c r="B14" s="432" t="s">
        <v>115</v>
      </c>
      <c r="C14" s="432"/>
      <c r="D14" s="315">
        <v>0</v>
      </c>
      <c r="E14" s="315">
        <v>0</v>
      </c>
      <c r="F14" s="315">
        <v>0</v>
      </c>
      <c r="G14" s="315">
        <v>0</v>
      </c>
      <c r="H14" s="316">
        <f>SUM(D14:G14)</f>
        <v>0</v>
      </c>
      <c r="I14" s="314"/>
    </row>
    <row r="15" spans="1:9" ht="9.9499999999999993" customHeight="1">
      <c r="A15" s="268"/>
      <c r="B15" s="405"/>
      <c r="C15" s="264"/>
      <c r="D15" s="317"/>
      <c r="E15" s="317"/>
      <c r="F15" s="317"/>
      <c r="G15" s="317"/>
      <c r="H15" s="317"/>
      <c r="I15" s="314"/>
    </row>
    <row r="16" spans="1:9" ht="12.75">
      <c r="A16" s="268"/>
      <c r="B16" s="450" t="s">
        <v>128</v>
      </c>
      <c r="C16" s="450"/>
      <c r="D16" s="318">
        <v>67635263.299999997</v>
      </c>
      <c r="E16" s="318">
        <f>SUM(E17:E19)</f>
        <v>0</v>
      </c>
      <c r="F16" s="318">
        <f>SUM(F17:F19)</f>
        <v>0</v>
      </c>
      <c r="G16" s="318">
        <f>SUM(G17:G19)</f>
        <v>0</v>
      </c>
      <c r="H16" s="318">
        <f>SUM(D16:G16)</f>
        <v>67635263.299999997</v>
      </c>
      <c r="I16" s="314"/>
    </row>
    <row r="17" spans="1:11" ht="12.75">
      <c r="A17" s="275"/>
      <c r="B17" s="431" t="s">
        <v>129</v>
      </c>
      <c r="C17" s="431"/>
      <c r="D17" s="319">
        <f>+ESF!J46</f>
        <v>0</v>
      </c>
      <c r="E17" s="319">
        <v>0</v>
      </c>
      <c r="F17" s="319">
        <v>0</v>
      </c>
      <c r="G17" s="319">
        <v>0</v>
      </c>
      <c r="H17" s="320">
        <f t="shared" ref="H17:H25" si="0">SUM(D17:G17)</f>
        <v>0</v>
      </c>
      <c r="I17" s="314"/>
    </row>
    <row r="18" spans="1:11" ht="12.75">
      <c r="A18" s="275"/>
      <c r="B18" s="431" t="s">
        <v>108</v>
      </c>
      <c r="C18" s="431"/>
      <c r="D18" s="319">
        <v>0</v>
      </c>
      <c r="E18" s="319">
        <v>0</v>
      </c>
      <c r="F18" s="319">
        <v>0</v>
      </c>
      <c r="G18" s="319">
        <v>0</v>
      </c>
      <c r="H18" s="320">
        <f t="shared" si="0"/>
        <v>0</v>
      </c>
      <c r="I18" s="314"/>
    </row>
    <row r="19" spans="1:11" ht="12.75">
      <c r="A19" s="275"/>
      <c r="B19" s="431" t="s">
        <v>130</v>
      </c>
      <c r="C19" s="431"/>
      <c r="D19" s="319">
        <v>0</v>
      </c>
      <c r="E19" s="319">
        <v>0</v>
      </c>
      <c r="F19" s="319">
        <v>0</v>
      </c>
      <c r="G19" s="319">
        <v>0</v>
      </c>
      <c r="H19" s="320">
        <f t="shared" si="0"/>
        <v>0</v>
      </c>
      <c r="I19" s="314"/>
    </row>
    <row r="20" spans="1:11" ht="9.9499999999999993" customHeight="1">
      <c r="A20" s="268"/>
      <c r="B20" s="405"/>
      <c r="C20" s="264"/>
      <c r="D20" s="320"/>
      <c r="E20" s="320"/>
      <c r="F20" s="320"/>
      <c r="G20" s="320"/>
      <c r="H20" s="320"/>
      <c r="I20" s="314"/>
    </row>
    <row r="21" spans="1:11" ht="12.75">
      <c r="A21" s="268"/>
      <c r="B21" s="450" t="s">
        <v>131</v>
      </c>
      <c r="C21" s="450"/>
      <c r="D21" s="318">
        <f>SUM(D22:D25)</f>
        <v>0</v>
      </c>
      <c r="E21" s="318">
        <f>SUM(E22:E25)</f>
        <v>-7756531.7400000002</v>
      </c>
      <c r="F21" s="318">
        <f>SUM(F22:F25)</f>
        <v>-1034405.95</v>
      </c>
      <c r="G21" s="318">
        <f>SUM(G22:G25)</f>
        <v>0</v>
      </c>
      <c r="H21" s="318">
        <f t="shared" si="0"/>
        <v>-8790937.6899999995</v>
      </c>
      <c r="I21" s="314"/>
    </row>
    <row r="22" spans="1:11" ht="12.75">
      <c r="A22" s="275"/>
      <c r="B22" s="431" t="s">
        <v>132</v>
      </c>
      <c r="C22" s="431"/>
      <c r="D22" s="319">
        <v>0</v>
      </c>
      <c r="E22" s="319">
        <v>0</v>
      </c>
      <c r="F22" s="319">
        <f>+ESF!J52</f>
        <v>-1034405.95</v>
      </c>
      <c r="G22" s="319">
        <v>0</v>
      </c>
      <c r="H22" s="320">
        <f t="shared" si="0"/>
        <v>-1034405.95</v>
      </c>
      <c r="I22" s="314"/>
    </row>
    <row r="23" spans="1:11" ht="12.75">
      <c r="A23" s="275"/>
      <c r="B23" s="431" t="s">
        <v>112</v>
      </c>
      <c r="C23" s="431"/>
      <c r="D23" s="319">
        <v>0</v>
      </c>
      <c r="E23" s="319">
        <f>+ESF!J53</f>
        <v>-7756531.7400000002</v>
      </c>
      <c r="F23" s="319">
        <v>0</v>
      </c>
      <c r="G23" s="319">
        <v>0</v>
      </c>
      <c r="H23" s="320">
        <f t="shared" si="0"/>
        <v>-7756531.7400000002</v>
      </c>
      <c r="I23" s="314"/>
    </row>
    <row r="24" spans="1:11" ht="12.75">
      <c r="A24" s="275"/>
      <c r="B24" s="431" t="s">
        <v>133</v>
      </c>
      <c r="C24" s="431"/>
      <c r="D24" s="319">
        <v>0</v>
      </c>
      <c r="E24" s="319">
        <v>0</v>
      </c>
      <c r="F24" s="319">
        <v>0</v>
      </c>
      <c r="G24" s="319">
        <v>0</v>
      </c>
      <c r="H24" s="320">
        <f t="shared" si="0"/>
        <v>0</v>
      </c>
      <c r="I24" s="314"/>
    </row>
    <row r="25" spans="1:11" ht="12.75">
      <c r="A25" s="275"/>
      <c r="B25" s="431" t="s">
        <v>114</v>
      </c>
      <c r="C25" s="431"/>
      <c r="D25" s="319">
        <v>0</v>
      </c>
      <c r="E25" s="319">
        <v>0</v>
      </c>
      <c r="F25" s="319">
        <v>0</v>
      </c>
      <c r="G25" s="319">
        <v>0</v>
      </c>
      <c r="H25" s="320">
        <f t="shared" si="0"/>
        <v>0</v>
      </c>
      <c r="I25" s="314"/>
    </row>
    <row r="26" spans="1:11" ht="9.9499999999999993" customHeight="1">
      <c r="A26" s="268"/>
      <c r="B26" s="405"/>
      <c r="C26" s="264"/>
      <c r="D26" s="320"/>
      <c r="E26" s="320"/>
      <c r="F26" s="320"/>
      <c r="G26" s="320"/>
      <c r="H26" s="320"/>
      <c r="I26" s="314"/>
    </row>
    <row r="27" spans="1:11" ht="19.5" thickBot="1">
      <c r="A27" s="268"/>
      <c r="B27" s="449" t="s">
        <v>134</v>
      </c>
      <c r="C27" s="449"/>
      <c r="D27" s="321">
        <f>D14+D16+D21</f>
        <v>67635263.299999997</v>
      </c>
      <c r="E27" s="321">
        <f>E14+E16+E21</f>
        <v>-7756531.7400000002</v>
      </c>
      <c r="F27" s="321">
        <f>F14+F16+F21</f>
        <v>-1034405.95</v>
      </c>
      <c r="G27" s="321">
        <f>G14+G16+G21</f>
        <v>0</v>
      </c>
      <c r="H27" s="321">
        <f>SUM(D27:G27)</f>
        <v>58844325.609999992</v>
      </c>
      <c r="I27" s="314"/>
      <c r="K27" s="322" t="str">
        <f>IF(H27=ESF!J63," ","ERROR")</f>
        <v xml:space="preserve"> </v>
      </c>
    </row>
    <row r="28" spans="1:11" ht="12.75">
      <c r="A28" s="275"/>
      <c r="B28" s="264"/>
      <c r="C28" s="38"/>
      <c r="D28" s="320"/>
      <c r="E28" s="320"/>
      <c r="F28" s="320"/>
      <c r="G28" s="320"/>
      <c r="H28" s="320"/>
      <c r="I28" s="314"/>
    </row>
    <row r="29" spans="1:11" ht="12.75">
      <c r="A29" s="268"/>
      <c r="B29" s="450" t="s">
        <v>135</v>
      </c>
      <c r="C29" s="450"/>
      <c r="D29" s="318">
        <f>SUM(D30:D32)</f>
        <v>0</v>
      </c>
      <c r="E29" s="318">
        <f>SUM(E30:E32)</f>
        <v>0</v>
      </c>
      <c r="F29" s="318">
        <f>SUM(F30:F32)</f>
        <v>0</v>
      </c>
      <c r="G29" s="318">
        <f>SUM(G30:G32)</f>
        <v>0</v>
      </c>
      <c r="H29" s="318">
        <f>SUM(D29:G29)</f>
        <v>0</v>
      </c>
      <c r="I29" s="314"/>
    </row>
    <row r="30" spans="1:11" ht="12.75">
      <c r="A30" s="275"/>
      <c r="B30" s="431" t="s">
        <v>39</v>
      </c>
      <c r="C30" s="431"/>
      <c r="D30" s="319">
        <v>0</v>
      </c>
      <c r="E30" s="319">
        <v>0</v>
      </c>
      <c r="F30" s="319">
        <f>+ESF!I46-ESF!J46</f>
        <v>0</v>
      </c>
      <c r="G30" s="319">
        <v>0</v>
      </c>
      <c r="H30" s="320">
        <f>SUM(D30:G30)</f>
        <v>0</v>
      </c>
      <c r="I30" s="314"/>
    </row>
    <row r="31" spans="1:11" ht="12.75">
      <c r="A31" s="275"/>
      <c r="B31" s="431" t="s">
        <v>108</v>
      </c>
      <c r="C31" s="431"/>
      <c r="D31" s="319">
        <v>0</v>
      </c>
      <c r="E31" s="319">
        <v>0</v>
      </c>
      <c r="F31" s="319">
        <v>0</v>
      </c>
      <c r="G31" s="319">
        <v>0</v>
      </c>
      <c r="H31" s="320">
        <f>SUM(D31:G31)</f>
        <v>0</v>
      </c>
      <c r="I31" s="314"/>
    </row>
    <row r="32" spans="1:11" ht="12.75">
      <c r="A32" s="275"/>
      <c r="B32" s="431" t="s">
        <v>130</v>
      </c>
      <c r="C32" s="431"/>
      <c r="D32" s="319">
        <v>0</v>
      </c>
      <c r="E32" s="319">
        <v>0</v>
      </c>
      <c r="F32" s="319">
        <v>0</v>
      </c>
      <c r="G32" s="319">
        <v>0</v>
      </c>
      <c r="H32" s="320">
        <f>SUM(D32:G32)</f>
        <v>0</v>
      </c>
      <c r="I32" s="314"/>
    </row>
    <row r="33" spans="1:11" ht="9.9499999999999993" customHeight="1">
      <c r="A33" s="268"/>
      <c r="B33" s="405"/>
      <c r="C33" s="264"/>
      <c r="D33" s="320"/>
      <c r="E33" s="320"/>
      <c r="F33" s="320"/>
      <c r="G33" s="320"/>
      <c r="H33" s="320"/>
      <c r="I33" s="314"/>
    </row>
    <row r="34" spans="1:11" ht="12.75">
      <c r="A34" s="268" t="s">
        <v>123</v>
      </c>
      <c r="B34" s="450" t="s">
        <v>131</v>
      </c>
      <c r="C34" s="450"/>
      <c r="D34" s="318">
        <f>SUM(D35:D38)</f>
        <v>0</v>
      </c>
      <c r="E34" s="318">
        <f>SUM(E35:E38)</f>
        <v>-4304003.4000000004</v>
      </c>
      <c r="F34" s="318">
        <f>SUM(F35:F38)</f>
        <v>-1064288.8000000007</v>
      </c>
      <c r="G34" s="318">
        <f>SUM(G35:G38)</f>
        <v>0</v>
      </c>
      <c r="H34" s="318">
        <f>SUM(D34:G34)</f>
        <v>-5368292.2000000011</v>
      </c>
      <c r="I34" s="314"/>
    </row>
    <row r="35" spans="1:11" ht="12.75">
      <c r="A35" s="275"/>
      <c r="B35" s="431" t="s">
        <v>132</v>
      </c>
      <c r="C35" s="431"/>
      <c r="D35" s="319">
        <v>0</v>
      </c>
      <c r="E35" s="319">
        <v>0</v>
      </c>
      <c r="F35" s="319">
        <f>+ESF!I52</f>
        <v>-1064288.8000000007</v>
      </c>
      <c r="G35" s="319">
        <v>0</v>
      </c>
      <c r="H35" s="320">
        <f>SUM(D35:G35)</f>
        <v>-1064288.8000000007</v>
      </c>
      <c r="I35" s="314"/>
    </row>
    <row r="36" spans="1:11" ht="12.75">
      <c r="A36" s="275"/>
      <c r="B36" s="431" t="s">
        <v>112</v>
      </c>
      <c r="C36" s="431"/>
      <c r="D36" s="319">
        <v>0</v>
      </c>
      <c r="E36" s="319">
        <f>+ESF!I53-E23</f>
        <v>-4304003.4000000004</v>
      </c>
      <c r="F36" s="319">
        <v>0</v>
      </c>
      <c r="G36" s="319">
        <v>0</v>
      </c>
      <c r="H36" s="320">
        <f>SUM(D36:G36)</f>
        <v>-4304003.4000000004</v>
      </c>
      <c r="I36" s="314"/>
    </row>
    <row r="37" spans="1:11" ht="12.75">
      <c r="A37" s="275"/>
      <c r="B37" s="431" t="s">
        <v>133</v>
      </c>
      <c r="C37" s="431"/>
      <c r="D37" s="319">
        <v>0</v>
      </c>
      <c r="E37" s="319">
        <v>0</v>
      </c>
      <c r="F37" s="319">
        <v>0</v>
      </c>
      <c r="G37" s="319">
        <v>0</v>
      </c>
      <c r="H37" s="320">
        <f>SUM(D37:G37)</f>
        <v>0</v>
      </c>
      <c r="I37" s="314"/>
    </row>
    <row r="38" spans="1:11" ht="12.75">
      <c r="A38" s="275"/>
      <c r="B38" s="431" t="s">
        <v>114</v>
      </c>
      <c r="C38" s="431"/>
      <c r="D38" s="319">
        <v>0</v>
      </c>
      <c r="E38" s="319">
        <v>0</v>
      </c>
      <c r="F38" s="319">
        <v>0</v>
      </c>
      <c r="G38" s="319">
        <v>0</v>
      </c>
      <c r="H38" s="320">
        <f>SUM(D38:G38)</f>
        <v>0</v>
      </c>
      <c r="I38" s="314"/>
    </row>
    <row r="39" spans="1:11" ht="9.9499999999999993" customHeight="1">
      <c r="A39" s="268"/>
      <c r="B39" s="405"/>
      <c r="C39" s="264"/>
      <c r="D39" s="320"/>
      <c r="E39" s="320"/>
      <c r="F39" s="320"/>
      <c r="G39" s="320"/>
      <c r="H39" s="320"/>
      <c r="I39" s="314"/>
    </row>
    <row r="40" spans="1:11" ht="18.75">
      <c r="A40" s="323"/>
      <c r="B40" s="448" t="s">
        <v>136</v>
      </c>
      <c r="C40" s="448"/>
      <c r="D40" s="324">
        <f>D27+D29+D34</f>
        <v>67635263.299999997</v>
      </c>
      <c r="E40" s="324">
        <f>E27+E29+E34</f>
        <v>-12060535.140000001</v>
      </c>
      <c r="F40" s="324">
        <f>F29+F34</f>
        <v>-1064288.8000000007</v>
      </c>
      <c r="G40" s="324">
        <f>G27+G29+G34</f>
        <v>0</v>
      </c>
      <c r="H40" s="324">
        <f>SUM(D40:G40)</f>
        <v>54510439.359999999</v>
      </c>
      <c r="I40" s="325"/>
      <c r="K40" s="322" t="str">
        <f>IF(H40=ESF!I63," ","ERROR")</f>
        <v xml:space="preserve"> </v>
      </c>
    </row>
    <row r="41" spans="1:11" ht="6" customHeight="1">
      <c r="A41" s="307"/>
      <c r="B41" s="307"/>
      <c r="C41" s="307"/>
      <c r="D41" s="307"/>
      <c r="E41" s="307"/>
      <c r="F41" s="307"/>
      <c r="G41" s="307"/>
      <c r="H41" s="307"/>
      <c r="I41" s="326"/>
    </row>
    <row r="42" spans="1:11" ht="6" customHeight="1">
      <c r="D42" s="327"/>
      <c r="E42" s="327"/>
      <c r="I42" s="399"/>
    </row>
    <row r="43" spans="1:11" ht="15" customHeight="1">
      <c r="A43" s="263"/>
      <c r="B43" s="427" t="s">
        <v>60</v>
      </c>
      <c r="C43" s="427"/>
      <c r="D43" s="427"/>
      <c r="E43" s="427"/>
      <c r="F43" s="427"/>
      <c r="G43" s="427"/>
      <c r="H43" s="427"/>
      <c r="I43" s="427"/>
      <c r="J43" s="185">
        <f>+H40-ESF!I63</f>
        <v>0</v>
      </c>
    </row>
    <row r="44" spans="1:11" ht="9.75" customHeight="1">
      <c r="A44" s="263"/>
      <c r="B44" s="38"/>
      <c r="C44" s="38"/>
      <c r="D44" s="287"/>
      <c r="E44" s="287"/>
      <c r="F44" s="263"/>
      <c r="G44" s="38"/>
      <c r="H44" s="38"/>
      <c r="I44" s="287"/>
      <c r="J44" s="287"/>
    </row>
    <row r="45" spans="1:11" ht="50.1" customHeight="1">
      <c r="A45" s="263"/>
      <c r="B45" s="38"/>
      <c r="C45" s="428"/>
      <c r="D45" s="428"/>
      <c r="E45" s="287"/>
      <c r="F45" s="263"/>
      <c r="G45" s="428"/>
      <c r="H45" s="428"/>
      <c r="I45" s="287"/>
      <c r="J45" s="287"/>
    </row>
    <row r="46" spans="1:11" ht="14.1" customHeight="1">
      <c r="A46" s="263"/>
      <c r="B46" s="265"/>
      <c r="C46" s="429" t="s">
        <v>463</v>
      </c>
      <c r="D46" s="429"/>
      <c r="E46" s="287"/>
      <c r="F46" s="287"/>
      <c r="G46" s="429" t="s">
        <v>465</v>
      </c>
      <c r="H46" s="429"/>
      <c r="I46" s="264"/>
      <c r="J46" s="287"/>
    </row>
    <row r="47" spans="1:11" ht="14.1" customHeight="1">
      <c r="A47" s="263"/>
      <c r="B47" s="310"/>
      <c r="C47" s="425" t="s">
        <v>464</v>
      </c>
      <c r="D47" s="425"/>
      <c r="E47" s="287"/>
      <c r="F47" s="287"/>
      <c r="G47" s="425" t="s">
        <v>466</v>
      </c>
      <c r="H47" s="425"/>
      <c r="I47" s="264"/>
      <c r="J47" s="287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64"/>
  <sheetViews>
    <sheetView topLeftCell="A3" zoomScale="85" zoomScaleNormal="85" zoomScalePageLayoutView="80" workbookViewId="0">
      <selection activeCell="D18" sqref="D18"/>
    </sheetView>
  </sheetViews>
  <sheetFormatPr baseColWidth="10" defaultColWidth="11.42578125" defaultRowHeight="12"/>
  <cols>
    <col min="1" max="1" width="4.5703125" style="54" customWidth="1"/>
    <col min="2" max="2" width="24.7109375" style="54" customWidth="1"/>
    <col min="3" max="3" width="40" style="54" customWidth="1"/>
    <col min="4" max="5" width="18.7109375" style="54" customWidth="1"/>
    <col min="6" max="6" width="10.7109375" style="54" customWidth="1"/>
    <col min="7" max="7" width="24.7109375" style="54" customWidth="1"/>
    <col min="8" max="8" width="29.7109375" style="291" customWidth="1"/>
    <col min="9" max="10" width="18.7109375" style="54" customWidth="1"/>
    <col min="11" max="11" width="4.5703125" style="54" customWidth="1"/>
    <col min="12" max="16384" width="11.42578125" style="54"/>
  </cols>
  <sheetData>
    <row r="1" spans="1:11" ht="6" customHeight="1">
      <c r="A1" s="223"/>
      <c r="B1" s="224"/>
      <c r="C1" s="403"/>
      <c r="D1" s="224"/>
      <c r="E1" s="224"/>
      <c r="F1" s="403"/>
      <c r="G1" s="403"/>
      <c r="H1" s="289"/>
      <c r="I1" s="224"/>
      <c r="J1" s="224"/>
      <c r="K1" s="224"/>
    </row>
    <row r="2" spans="1:11" s="263" customFormat="1" ht="6" customHeight="1">
      <c r="H2" s="290"/>
    </row>
    <row r="3" spans="1:11" ht="14.1" customHeight="1">
      <c r="A3" s="263"/>
      <c r="C3" s="436" t="str">
        <f>+EA!C1</f>
        <v>Cuenta Pública Tercer Trimestre 2017</v>
      </c>
      <c r="D3" s="436"/>
      <c r="E3" s="436"/>
      <c r="F3" s="436"/>
      <c r="G3" s="436"/>
      <c r="H3" s="436"/>
      <c r="I3" s="436"/>
      <c r="J3" s="25"/>
      <c r="K3" s="25"/>
    </row>
    <row r="4" spans="1:11" ht="14.1" customHeight="1">
      <c r="A4" s="271"/>
      <c r="C4" s="436" t="s">
        <v>137</v>
      </c>
      <c r="D4" s="436"/>
      <c r="E4" s="436"/>
      <c r="F4" s="436"/>
      <c r="G4" s="436"/>
      <c r="H4" s="436"/>
      <c r="I4" s="436"/>
      <c r="J4" s="271"/>
      <c r="K4" s="271"/>
    </row>
    <row r="5" spans="1:11" ht="14.1" customHeight="1">
      <c r="A5" s="397"/>
      <c r="C5" s="436" t="s">
        <v>458</v>
      </c>
      <c r="D5" s="436"/>
      <c r="E5" s="436"/>
      <c r="F5" s="436"/>
      <c r="G5" s="436"/>
      <c r="H5" s="436"/>
      <c r="I5" s="436"/>
      <c r="J5" s="271"/>
      <c r="K5" s="271"/>
    </row>
    <row r="6" spans="1:11" ht="14.1" customHeight="1">
      <c r="A6" s="397"/>
      <c r="C6" s="436" t="s">
        <v>1</v>
      </c>
      <c r="D6" s="436"/>
      <c r="E6" s="436"/>
      <c r="F6" s="436"/>
      <c r="G6" s="436"/>
      <c r="H6" s="436"/>
      <c r="I6" s="436"/>
      <c r="J6" s="271"/>
      <c r="K6" s="271"/>
    </row>
    <row r="7" spans="1:11" ht="20.100000000000001" customHeight="1">
      <c r="A7" s="397"/>
      <c r="B7" s="265" t="s">
        <v>2</v>
      </c>
      <c r="C7" s="444" t="str">
        <f>+EA!C6</f>
        <v>UNIVERSIDAD PEDAGÓGICA DE DURANGO</v>
      </c>
      <c r="D7" s="444"/>
      <c r="E7" s="444"/>
      <c r="F7" s="444"/>
      <c r="G7" s="444"/>
      <c r="H7" s="444"/>
      <c r="I7" s="444"/>
      <c r="J7" s="230"/>
    </row>
    <row r="8" spans="1:11" ht="3" customHeight="1">
      <c r="A8" s="25"/>
      <c r="B8" s="25"/>
      <c r="C8" s="25"/>
      <c r="D8" s="25"/>
      <c r="E8" s="25"/>
      <c r="F8" s="25"/>
    </row>
    <row r="9" spans="1:11" s="263" customFormat="1" ht="3" customHeight="1">
      <c r="A9" s="397"/>
      <c r="B9" s="292"/>
      <c r="C9" s="292"/>
      <c r="D9" s="292"/>
      <c r="E9" s="292"/>
      <c r="F9" s="293"/>
      <c r="H9" s="290"/>
    </row>
    <row r="10" spans="1:11" s="263" customFormat="1" ht="3" customHeight="1">
      <c r="A10" s="23"/>
      <c r="B10" s="23"/>
      <c r="C10" s="23"/>
      <c r="D10" s="23"/>
      <c r="E10" s="23"/>
      <c r="F10" s="288"/>
      <c r="H10" s="290"/>
    </row>
    <row r="11" spans="1:11" s="263" customFormat="1" ht="20.100000000000001" customHeight="1">
      <c r="A11" s="197"/>
      <c r="B11" s="452" t="s">
        <v>4</v>
      </c>
      <c r="C11" s="452"/>
      <c r="D11" s="198" t="s">
        <v>138</v>
      </c>
      <c r="E11" s="198" t="s">
        <v>139</v>
      </c>
      <c r="F11" s="404"/>
      <c r="G11" s="452" t="s">
        <v>4</v>
      </c>
      <c r="H11" s="452"/>
      <c r="I11" s="198" t="s">
        <v>138</v>
      </c>
      <c r="J11" s="198" t="s">
        <v>139</v>
      </c>
      <c r="K11" s="199"/>
    </row>
    <row r="12" spans="1:11" ht="3" customHeight="1">
      <c r="A12" s="275"/>
      <c r="B12" s="25"/>
      <c r="C12" s="25"/>
      <c r="D12" s="294"/>
      <c r="E12" s="294"/>
      <c r="F12" s="263"/>
      <c r="G12" s="263"/>
      <c r="H12" s="290"/>
      <c r="I12" s="263"/>
      <c r="J12" s="263"/>
      <c r="K12" s="277"/>
    </row>
    <row r="13" spans="1:11" s="263" customFormat="1" ht="3" customHeight="1">
      <c r="A13" s="275"/>
      <c r="B13" s="25"/>
      <c r="C13" s="25"/>
      <c r="D13" s="295"/>
      <c r="E13" s="295"/>
      <c r="H13" s="290"/>
      <c r="K13" s="277"/>
    </row>
    <row r="14" spans="1:11" ht="12.75">
      <c r="A14" s="296"/>
      <c r="B14" s="432" t="s">
        <v>64</v>
      </c>
      <c r="C14" s="432"/>
      <c r="D14" s="297">
        <f>D16+D26</f>
        <v>4677598.7700000014</v>
      </c>
      <c r="E14" s="297">
        <f>E16+E26</f>
        <v>158432.06000000052</v>
      </c>
      <c r="F14" s="263"/>
      <c r="G14" s="432" t="s">
        <v>65</v>
      </c>
      <c r="H14" s="432"/>
      <c r="I14" s="297">
        <f>I16+I27</f>
        <v>0</v>
      </c>
      <c r="J14" s="297">
        <f>J16+J27</f>
        <v>185280.46</v>
      </c>
      <c r="K14" s="277"/>
    </row>
    <row r="15" spans="1:11" ht="12.75">
      <c r="A15" s="298"/>
      <c r="B15" s="399"/>
      <c r="C15" s="264"/>
      <c r="D15" s="299"/>
      <c r="E15" s="299"/>
      <c r="F15" s="263"/>
      <c r="G15" s="399"/>
      <c r="H15" s="399"/>
      <c r="I15" s="299"/>
      <c r="J15" s="299"/>
      <c r="K15" s="277"/>
    </row>
    <row r="16" spans="1:11" ht="12.75">
      <c r="A16" s="298"/>
      <c r="B16" s="432" t="s">
        <v>66</v>
      </c>
      <c r="C16" s="432"/>
      <c r="D16" s="297">
        <f>SUM(D18:D24)</f>
        <v>2381075.2400000002</v>
      </c>
      <c r="E16" s="297">
        <f>SUM(E18:E24)</f>
        <v>0</v>
      </c>
      <c r="F16" s="263"/>
      <c r="G16" s="432" t="s">
        <v>67</v>
      </c>
      <c r="H16" s="432"/>
      <c r="I16" s="297">
        <f>SUM(I18:I25)</f>
        <v>0</v>
      </c>
      <c r="J16" s="297">
        <f>SUM(J18:J25)</f>
        <v>185280.46</v>
      </c>
      <c r="K16" s="277"/>
    </row>
    <row r="17" spans="1:11" ht="12.75">
      <c r="A17" s="298"/>
      <c r="B17" s="399"/>
      <c r="C17" s="264"/>
      <c r="D17" s="299"/>
      <c r="E17" s="299"/>
      <c r="F17" s="263"/>
      <c r="G17" s="399"/>
      <c r="H17" s="399"/>
      <c r="I17" s="299"/>
      <c r="J17" s="299"/>
      <c r="K17" s="277"/>
    </row>
    <row r="18" spans="1:11">
      <c r="A18" s="296"/>
      <c r="B18" s="431" t="s">
        <v>68</v>
      </c>
      <c r="C18" s="431"/>
      <c r="D18" s="300">
        <f>IF(ESF!D18&lt;ESF!E18,ESF!E18-ESF!D18,0)</f>
        <v>2195855.33</v>
      </c>
      <c r="E18" s="300">
        <f>IF(D18&gt;0,0,ESF!D18-ESF!E18)</f>
        <v>0</v>
      </c>
      <c r="F18" s="263"/>
      <c r="G18" s="431" t="s">
        <v>69</v>
      </c>
      <c r="H18" s="431"/>
      <c r="I18" s="300">
        <f>IF(ESF!I18&gt;ESF!J18,ESF!I18-ESF!J18,0)</f>
        <v>0</v>
      </c>
      <c r="J18" s="300">
        <f>IF(I18&gt;0,0,ESF!J18-ESF!I18)</f>
        <v>185280.46</v>
      </c>
      <c r="K18" s="277"/>
    </row>
    <row r="19" spans="1:11">
      <c r="A19" s="296"/>
      <c r="B19" s="431" t="s">
        <v>70</v>
      </c>
      <c r="C19" s="431"/>
      <c r="D19" s="300">
        <f>IF(ESF!D19&lt;ESF!E19,ESF!E19-ESF!D19,0)</f>
        <v>185219.90999999997</v>
      </c>
      <c r="E19" s="300">
        <f>IF(D19&gt;0,0,ESF!D19-ESF!E19)</f>
        <v>0</v>
      </c>
      <c r="F19" s="263"/>
      <c r="G19" s="431" t="s">
        <v>71</v>
      </c>
      <c r="H19" s="431"/>
      <c r="I19" s="300">
        <f>IF(ESF!I19&gt;ESF!J19,ESF!I19-ESF!J19,0)</f>
        <v>0</v>
      </c>
      <c r="J19" s="300">
        <f>IF(I19&gt;0,0,ESF!J19-ESF!I19)</f>
        <v>0</v>
      </c>
      <c r="K19" s="277"/>
    </row>
    <row r="20" spans="1:11">
      <c r="A20" s="296"/>
      <c r="B20" s="431" t="s">
        <v>72</v>
      </c>
      <c r="C20" s="431"/>
      <c r="D20" s="300">
        <f>IF(ESF!D20&lt;ESF!E20,ESF!E20-ESF!D20,0)</f>
        <v>0</v>
      </c>
      <c r="E20" s="300">
        <f>IF(D20&gt;0,0,ESF!D20-ESF!E20)</f>
        <v>0</v>
      </c>
      <c r="F20" s="263"/>
      <c r="G20" s="431" t="s">
        <v>73</v>
      </c>
      <c r="H20" s="431"/>
      <c r="I20" s="300">
        <f>IF(ESF!I20&gt;ESF!J20,ESF!I20-ESF!J20,0)</f>
        <v>0</v>
      </c>
      <c r="J20" s="300">
        <f>IF(I20&gt;0,0,ESF!J20-ESF!I20)</f>
        <v>0</v>
      </c>
      <c r="K20" s="277"/>
    </row>
    <row r="21" spans="1:11">
      <c r="A21" s="296"/>
      <c r="B21" s="431" t="s">
        <v>74</v>
      </c>
      <c r="C21" s="431"/>
      <c r="D21" s="300">
        <f>IF(ESF!D21&lt;ESF!E21,ESF!E21-ESF!D21,0)</f>
        <v>0</v>
      </c>
      <c r="E21" s="300">
        <f>IF(D21&gt;0,0,ESF!D21-ESF!E21)</f>
        <v>0</v>
      </c>
      <c r="F21" s="263"/>
      <c r="G21" s="431" t="s">
        <v>75</v>
      </c>
      <c r="H21" s="431"/>
      <c r="I21" s="300">
        <f>IF(ESF!I21&gt;ESF!J21,ESF!I21-ESF!J21,0)</f>
        <v>0</v>
      </c>
      <c r="J21" s="300">
        <f>IF(I21&gt;0,0,ESF!J21-ESF!I21)</f>
        <v>0</v>
      </c>
      <c r="K21" s="277"/>
    </row>
    <row r="22" spans="1:11">
      <c r="A22" s="296"/>
      <c r="B22" s="431" t="s">
        <v>76</v>
      </c>
      <c r="C22" s="431"/>
      <c r="D22" s="300">
        <f>IF(ESF!D22&lt;ESF!E22,ESF!E22-ESF!D22,0)</f>
        <v>0</v>
      </c>
      <c r="E22" s="300">
        <f>IF(D22&gt;0,0,ESF!D22-ESF!E22)</f>
        <v>0</v>
      </c>
      <c r="F22" s="263"/>
      <c r="G22" s="431" t="s">
        <v>77</v>
      </c>
      <c r="H22" s="431"/>
      <c r="I22" s="300">
        <f>IF(ESF!I22&gt;ESF!J22,ESF!I22-ESF!J22,0)</f>
        <v>0</v>
      </c>
      <c r="J22" s="300">
        <f>IF(I22&gt;0,0,ESF!J22-ESF!I22)</f>
        <v>0</v>
      </c>
      <c r="K22" s="277"/>
    </row>
    <row r="23" spans="1:11" ht="25.5" customHeight="1">
      <c r="A23" s="296"/>
      <c r="B23" s="431" t="s">
        <v>78</v>
      </c>
      <c r="C23" s="431"/>
      <c r="D23" s="300">
        <f>IF(ESF!D23&lt;ESF!E23,ESF!E23-ESF!D23,0)</f>
        <v>0</v>
      </c>
      <c r="E23" s="300">
        <f>IF(D23&gt;0,0,ESF!D23-ESF!E23)</f>
        <v>0</v>
      </c>
      <c r="F23" s="263"/>
      <c r="G23" s="433" t="s">
        <v>79</v>
      </c>
      <c r="H23" s="433"/>
      <c r="I23" s="300">
        <f>IF(ESF!I23&gt;ESF!J23,ESF!I23-ESF!J23,0)</f>
        <v>0</v>
      </c>
      <c r="J23" s="300">
        <f>IF(I23&gt;0,0,ESF!J23-ESF!I23)</f>
        <v>0</v>
      </c>
      <c r="K23" s="277"/>
    </row>
    <row r="24" spans="1:11">
      <c r="A24" s="296"/>
      <c r="B24" s="431" t="s">
        <v>80</v>
      </c>
      <c r="C24" s="431"/>
      <c r="D24" s="300">
        <f>IF(ESF!D24&lt;ESF!E24,ESF!E24-ESF!D24,0)</f>
        <v>0</v>
      </c>
      <c r="E24" s="300">
        <f>IF(D24&gt;0,0,ESF!D24-ESF!E24)</f>
        <v>0</v>
      </c>
      <c r="F24" s="263"/>
      <c r="G24" s="431" t="s">
        <v>81</v>
      </c>
      <c r="H24" s="431"/>
      <c r="I24" s="300">
        <f>IF(ESF!I24&gt;ESF!J24,ESF!I24-ESF!J24,0)</f>
        <v>0</v>
      </c>
      <c r="J24" s="300">
        <f>IF(I24&gt;0,0,ESF!J24-ESF!I24)</f>
        <v>0</v>
      </c>
      <c r="K24" s="277"/>
    </row>
    <row r="25" spans="1:11" ht="12.75">
      <c r="A25" s="298"/>
      <c r="B25" s="399"/>
      <c r="C25" s="264"/>
      <c r="D25" s="299"/>
      <c r="E25" s="299"/>
      <c r="F25" s="263"/>
      <c r="G25" s="431" t="s">
        <v>82</v>
      </c>
      <c r="H25" s="431"/>
      <c r="I25" s="300">
        <f>IF(ESF!I25&gt;ESF!J25,ESF!I25-ESF!J25,0)</f>
        <v>0</v>
      </c>
      <c r="J25" s="300">
        <f>IF(I25&gt;0,0,ESF!J25-ESF!I25)</f>
        <v>0</v>
      </c>
      <c r="K25" s="277"/>
    </row>
    <row r="26" spans="1:11" ht="12.75">
      <c r="A26" s="298"/>
      <c r="B26" s="432" t="s">
        <v>85</v>
      </c>
      <c r="C26" s="432"/>
      <c r="D26" s="297">
        <f>SUM(D28:D36)</f>
        <v>2296523.5300000012</v>
      </c>
      <c r="E26" s="297">
        <f>SUM(E28:E36)</f>
        <v>158432.06000000052</v>
      </c>
      <c r="F26" s="263"/>
      <c r="G26" s="399"/>
      <c r="H26" s="399"/>
      <c r="I26" s="299"/>
      <c r="J26" s="299"/>
      <c r="K26" s="277"/>
    </row>
    <row r="27" spans="1:11" ht="12.75">
      <c r="A27" s="298"/>
      <c r="B27" s="399"/>
      <c r="C27" s="264"/>
      <c r="D27" s="299"/>
      <c r="E27" s="299"/>
      <c r="F27" s="263"/>
      <c r="G27" s="430" t="s">
        <v>86</v>
      </c>
      <c r="H27" s="430"/>
      <c r="I27" s="297">
        <f>SUM(I29:I34)</f>
        <v>0</v>
      </c>
      <c r="J27" s="297">
        <f>SUM(J29:J34)</f>
        <v>0</v>
      </c>
      <c r="K27" s="277"/>
    </row>
    <row r="28" spans="1:11" ht="12.75">
      <c r="A28" s="296"/>
      <c r="B28" s="431" t="s">
        <v>87</v>
      </c>
      <c r="C28" s="431"/>
      <c r="D28" s="300">
        <f>IF(ESF!D31&lt;ESF!E31,ESF!E31-ESF!D31,0)</f>
        <v>0</v>
      </c>
      <c r="E28" s="300">
        <f>IF(D28&gt;0,0,ESF!D31-ESF!E31)</f>
        <v>0</v>
      </c>
      <c r="F28" s="263"/>
      <c r="G28" s="399"/>
      <c r="H28" s="399"/>
      <c r="I28" s="299"/>
      <c r="J28" s="299"/>
      <c r="K28" s="277"/>
    </row>
    <row r="29" spans="1:11">
      <c r="A29" s="296"/>
      <c r="B29" s="431" t="s">
        <v>89</v>
      </c>
      <c r="C29" s="431"/>
      <c r="D29" s="300">
        <f>IF(ESF!D32&lt;ESF!E32,ESF!E32-ESF!D32,0)</f>
        <v>0</v>
      </c>
      <c r="E29" s="300">
        <f>IF(D29&gt;0,0,ESF!D32-ESF!E32)</f>
        <v>0</v>
      </c>
      <c r="F29" s="263"/>
      <c r="G29" s="431" t="s">
        <v>88</v>
      </c>
      <c r="H29" s="431"/>
      <c r="I29" s="300">
        <f>IF(ESF!I31&gt;ESF!J31,ESF!I31-ESF!J31,0)</f>
        <v>0</v>
      </c>
      <c r="J29" s="300">
        <f>IF(I29&gt;0,0,ESF!J31-ESF!I31)</f>
        <v>0</v>
      </c>
      <c r="K29" s="277"/>
    </row>
    <row r="30" spans="1:11">
      <c r="A30" s="296"/>
      <c r="B30" s="431" t="s">
        <v>91</v>
      </c>
      <c r="C30" s="431"/>
      <c r="D30" s="300">
        <f>IF(ESF!D33&lt;ESF!E33,ESF!E33-ESF!D33,0)</f>
        <v>0</v>
      </c>
      <c r="E30" s="300">
        <f>IF(D30&gt;0,0,ESF!D33-ESF!E33)</f>
        <v>0</v>
      </c>
      <c r="F30" s="263"/>
      <c r="G30" s="431" t="s">
        <v>90</v>
      </c>
      <c r="H30" s="431"/>
      <c r="I30" s="300">
        <f>IF(ESF!I32&gt;ESF!J32,ESF!I32-ESF!J32,0)</f>
        <v>0</v>
      </c>
      <c r="J30" s="300">
        <f>IF(I30&gt;0,0,ESF!J32-ESF!I32)</f>
        <v>0</v>
      </c>
      <c r="K30" s="277"/>
    </row>
    <row r="31" spans="1:11">
      <c r="A31" s="296"/>
      <c r="B31" s="431" t="s">
        <v>93</v>
      </c>
      <c r="C31" s="431"/>
      <c r="D31" s="300">
        <f>IF(ESF!D34&lt;ESF!E34,ESF!E34-ESF!D34,0)</f>
        <v>0</v>
      </c>
      <c r="E31" s="300">
        <f>IF(D31&gt;0,0,ESF!D34-ESF!E34)</f>
        <v>158432.06000000052</v>
      </c>
      <c r="F31" s="263"/>
      <c r="G31" s="431" t="s">
        <v>92</v>
      </c>
      <c r="H31" s="431"/>
      <c r="I31" s="300">
        <f>IF(ESF!I33&gt;ESF!J33,ESF!I33-ESF!J33,0)</f>
        <v>0</v>
      </c>
      <c r="J31" s="300">
        <f>IF(I31&gt;0,0,ESF!J33-ESF!I33)</f>
        <v>0</v>
      </c>
      <c r="K31" s="277"/>
    </row>
    <row r="32" spans="1:11">
      <c r="A32" s="296"/>
      <c r="B32" s="431" t="s">
        <v>95</v>
      </c>
      <c r="C32" s="431"/>
      <c r="D32" s="300">
        <f>IF(ESF!D35&lt;ESF!E35,ESF!E35-ESF!D35,0)</f>
        <v>0</v>
      </c>
      <c r="E32" s="300">
        <f>IF(D32&gt;0,0,ESF!D35-ESF!E35)</f>
        <v>0</v>
      </c>
      <c r="F32" s="263"/>
      <c r="G32" s="431" t="s">
        <v>94</v>
      </c>
      <c r="H32" s="431"/>
      <c r="I32" s="300">
        <f>IF(ESF!I34&gt;ESF!J34,ESF!I34-ESF!J34,0)</f>
        <v>0</v>
      </c>
      <c r="J32" s="300">
        <f>IF(I32&gt;0,0,ESF!J34-ESF!I34)</f>
        <v>0</v>
      </c>
      <c r="K32" s="277"/>
    </row>
    <row r="33" spans="1:11" ht="26.1" customHeight="1">
      <c r="A33" s="296"/>
      <c r="B33" s="433" t="s">
        <v>97</v>
      </c>
      <c r="C33" s="433"/>
      <c r="D33" s="300">
        <f>IF(ESF!D36&lt;ESF!E36,ESF!E36-ESF!D36,0)</f>
        <v>2296523.5300000012</v>
      </c>
      <c r="E33" s="300">
        <f>IF(D33&gt;0,0,ESF!D36-ESF!E36)</f>
        <v>0</v>
      </c>
      <c r="F33" s="263"/>
      <c r="G33" s="433" t="s">
        <v>96</v>
      </c>
      <c r="H33" s="433"/>
      <c r="I33" s="300">
        <f>IF(ESF!I35&gt;ESF!J35,ESF!I35-ESF!J35,0)</f>
        <v>0</v>
      </c>
      <c r="J33" s="300">
        <f>IF(I33&gt;0,0,ESF!J35-ESF!I35)</f>
        <v>0</v>
      </c>
      <c r="K33" s="277"/>
    </row>
    <row r="34" spans="1:11">
      <c r="A34" s="296"/>
      <c r="B34" s="431" t="s">
        <v>99</v>
      </c>
      <c r="C34" s="431"/>
      <c r="D34" s="300">
        <f>IF(ESF!D37&lt;ESF!E37,ESF!E37-ESF!D37,0)</f>
        <v>0</v>
      </c>
      <c r="E34" s="300">
        <f>IF(D34&gt;0,0,ESF!D37-ESF!E37)</f>
        <v>0</v>
      </c>
      <c r="F34" s="263"/>
      <c r="G34" s="431" t="s">
        <v>98</v>
      </c>
      <c r="H34" s="431"/>
      <c r="I34" s="300">
        <f>IF(ESF!I36&gt;ESF!J36,ESF!I36-ESF!J36,0)</f>
        <v>0</v>
      </c>
      <c r="J34" s="300">
        <f>IF(I34&gt;0,0,ESF!J36-ESF!I36)</f>
        <v>0</v>
      </c>
      <c r="K34" s="277"/>
    </row>
    <row r="35" spans="1:11" ht="25.5" customHeight="1">
      <c r="A35" s="296"/>
      <c r="B35" s="433" t="s">
        <v>100</v>
      </c>
      <c r="C35" s="433"/>
      <c r="D35" s="300">
        <f>IF(ESF!D38&lt;ESF!E38,ESF!E38-ESF!D38,0)</f>
        <v>0</v>
      </c>
      <c r="E35" s="300">
        <f>IF(D35&gt;0,0,ESF!D38-ESF!E38)</f>
        <v>0</v>
      </c>
      <c r="F35" s="263"/>
      <c r="G35" s="399"/>
      <c r="H35" s="399"/>
      <c r="I35" s="301"/>
      <c r="J35" s="301"/>
      <c r="K35" s="277"/>
    </row>
    <row r="36" spans="1:11" ht="12.75">
      <c r="A36" s="296"/>
      <c r="B36" s="431" t="s">
        <v>102</v>
      </c>
      <c r="C36" s="431"/>
      <c r="D36" s="300">
        <f>IF(ESF!D39&lt;ESF!E39,ESF!E39-ESF!D39,0)</f>
        <v>0</v>
      </c>
      <c r="E36" s="300">
        <f>IF(D36&gt;0,0,ESF!D39-ESF!E39)</f>
        <v>0</v>
      </c>
      <c r="F36" s="263"/>
      <c r="G36" s="432" t="s">
        <v>105</v>
      </c>
      <c r="H36" s="432"/>
      <c r="I36" s="297">
        <f>I38+I44+I52</f>
        <v>0</v>
      </c>
      <c r="J36" s="297">
        <f>J38+J44+J52</f>
        <v>4333886.2500000009</v>
      </c>
      <c r="K36" s="277"/>
    </row>
    <row r="37" spans="1:11" ht="12.75">
      <c r="A37" s="298"/>
      <c r="B37" s="399"/>
      <c r="C37" s="264"/>
      <c r="D37" s="301"/>
      <c r="E37" s="301"/>
      <c r="F37" s="263"/>
      <c r="G37" s="399"/>
      <c r="H37" s="399"/>
      <c r="I37" s="299"/>
      <c r="J37" s="299"/>
      <c r="K37" s="277"/>
    </row>
    <row r="38" spans="1:11" ht="12.75">
      <c r="A38" s="296"/>
      <c r="B38" s="263"/>
      <c r="C38" s="263"/>
      <c r="D38" s="302"/>
      <c r="E38" s="302"/>
      <c r="F38" s="263"/>
      <c r="G38" s="432" t="s">
        <v>107</v>
      </c>
      <c r="H38" s="432"/>
      <c r="I38" s="297">
        <f>SUM(I40:I42)</f>
        <v>0</v>
      </c>
      <c r="J38" s="297">
        <f>SUM(J40:J42)</f>
        <v>0</v>
      </c>
      <c r="K38" s="277"/>
    </row>
    <row r="39" spans="1:11" ht="12.75">
      <c r="A39" s="298"/>
      <c r="B39" s="263"/>
      <c r="C39" s="263"/>
      <c r="D39" s="302"/>
      <c r="E39" s="302"/>
      <c r="F39" s="263"/>
      <c r="G39" s="399"/>
      <c r="H39" s="399"/>
      <c r="I39" s="299"/>
      <c r="J39" s="299"/>
      <c r="K39" s="277"/>
    </row>
    <row r="40" spans="1:11">
      <c r="A40" s="296"/>
      <c r="B40" s="263"/>
      <c r="C40" s="263"/>
      <c r="D40" s="263"/>
      <c r="E40" s="263"/>
      <c r="F40" s="263"/>
      <c r="G40" s="431" t="s">
        <v>39</v>
      </c>
      <c r="H40" s="431"/>
      <c r="I40" s="300">
        <f>IF(ESF!I46&gt;ESF!J46,ESF!I46-ESF!J46,0)</f>
        <v>0</v>
      </c>
      <c r="J40" s="300">
        <f>IF(I40&gt;0,0,ESF!J46-ESF!I46)</f>
        <v>0</v>
      </c>
      <c r="K40" s="277"/>
    </row>
    <row r="41" spans="1:11" ht="12.75">
      <c r="A41" s="298"/>
      <c r="B41" s="263"/>
      <c r="C41" s="263"/>
      <c r="D41" s="263"/>
      <c r="E41" s="263"/>
      <c r="F41" s="263"/>
      <c r="G41" s="431" t="s">
        <v>108</v>
      </c>
      <c r="H41" s="431"/>
      <c r="I41" s="300">
        <f>IF(ESF!I47&gt;ESF!J47,ESF!I47-ESF!J47,0)</f>
        <v>0</v>
      </c>
      <c r="J41" s="300">
        <f>IF(I41&gt;0,0,ESF!J47-ESF!I47)</f>
        <v>0</v>
      </c>
      <c r="K41" s="277"/>
    </row>
    <row r="42" spans="1:11">
      <c r="A42" s="296"/>
      <c r="B42" s="263"/>
      <c r="C42" s="263"/>
      <c r="D42" s="263"/>
      <c r="E42" s="263"/>
      <c r="F42" s="263"/>
      <c r="G42" s="431" t="s">
        <v>109</v>
      </c>
      <c r="H42" s="431"/>
      <c r="I42" s="300">
        <f>IF(ESF!I48&gt;ESF!J48,ESF!I48-ESF!J48,0)</f>
        <v>0</v>
      </c>
      <c r="J42" s="300">
        <f>IF(I42&gt;0,0,ESF!J48-ESF!I48)</f>
        <v>0</v>
      </c>
      <c r="K42" s="277"/>
    </row>
    <row r="43" spans="1:11" ht="12.75">
      <c r="A43" s="296"/>
      <c r="B43" s="263"/>
      <c r="C43" s="263"/>
      <c r="D43" s="263"/>
      <c r="E43" s="263"/>
      <c r="F43" s="263"/>
      <c r="G43" s="399"/>
      <c r="H43" s="399"/>
      <c r="I43" s="299"/>
      <c r="J43" s="299"/>
      <c r="K43" s="277"/>
    </row>
    <row r="44" spans="1:11" ht="12.75">
      <c r="A44" s="296"/>
      <c r="B44" s="263"/>
      <c r="C44" s="263"/>
      <c r="D44" s="263"/>
      <c r="E44" s="263"/>
      <c r="F44" s="263"/>
      <c r="G44" s="432" t="s">
        <v>110</v>
      </c>
      <c r="H44" s="432"/>
      <c r="I44" s="297">
        <f>SUM(I46:I50)</f>
        <v>0</v>
      </c>
      <c r="J44" s="297">
        <f>SUM(J46:J50)</f>
        <v>4333886.2500000009</v>
      </c>
      <c r="K44" s="277"/>
    </row>
    <row r="45" spans="1:11" ht="12.75">
      <c r="A45" s="296"/>
      <c r="B45" s="263"/>
      <c r="C45" s="263"/>
      <c r="D45" s="263"/>
      <c r="E45" s="263"/>
      <c r="F45" s="263"/>
      <c r="G45" s="399"/>
      <c r="H45" s="399"/>
      <c r="I45" s="299"/>
      <c r="J45" s="299"/>
      <c r="K45" s="277"/>
    </row>
    <row r="46" spans="1:11">
      <c r="A46" s="296"/>
      <c r="B46" s="263"/>
      <c r="C46" s="263"/>
      <c r="D46" s="263"/>
      <c r="E46" s="263"/>
      <c r="F46" s="263"/>
      <c r="G46" s="431" t="s">
        <v>111</v>
      </c>
      <c r="H46" s="431"/>
      <c r="I46" s="300">
        <f>IF(ESF!I52&gt;ESF!J52,ESF!I52-ESF!J52,0)</f>
        <v>0</v>
      </c>
      <c r="J46" s="300">
        <f>IF(I46&gt;0,0,ESF!J52-ESF!I52)</f>
        <v>29882.850000000792</v>
      </c>
      <c r="K46" s="277"/>
    </row>
    <row r="47" spans="1:11">
      <c r="A47" s="296"/>
      <c r="B47" s="263"/>
      <c r="C47" s="263"/>
      <c r="D47" s="263"/>
      <c r="E47" s="263"/>
      <c r="F47" s="263"/>
      <c r="G47" s="431" t="s">
        <v>112</v>
      </c>
      <c r="H47" s="431"/>
      <c r="I47" s="300">
        <f>IF(ESF!I53&gt;ESF!J53,ESF!I53-ESF!J53,0)</f>
        <v>0</v>
      </c>
      <c r="J47" s="300">
        <f>IF(I47&gt;0,0,ESF!J53-ESF!I53)</f>
        <v>4304003.4000000004</v>
      </c>
      <c r="K47" s="277"/>
    </row>
    <row r="48" spans="1:11">
      <c r="A48" s="296"/>
      <c r="B48" s="263"/>
      <c r="C48" s="263"/>
      <c r="D48" s="263"/>
      <c r="E48" s="263"/>
      <c r="F48" s="263"/>
      <c r="G48" s="431" t="s">
        <v>113</v>
      </c>
      <c r="H48" s="431"/>
      <c r="I48" s="300">
        <f>IF(ESF!I54&gt;ESF!J54,ESF!I54-ESF!J54,0)</f>
        <v>0</v>
      </c>
      <c r="J48" s="300">
        <f>IF(I48&gt;0,0,ESF!J54-ESF!I54)</f>
        <v>0</v>
      </c>
      <c r="K48" s="277"/>
    </row>
    <row r="49" spans="1:11">
      <c r="A49" s="296"/>
      <c r="B49" s="263"/>
      <c r="C49" s="263"/>
      <c r="D49" s="263"/>
      <c r="E49" s="263"/>
      <c r="F49" s="263"/>
      <c r="G49" s="431" t="s">
        <v>114</v>
      </c>
      <c r="H49" s="431"/>
      <c r="I49" s="300">
        <f>IF(ESF!I55&gt;ESF!J55,ESF!I55-ESF!J55,0)</f>
        <v>0</v>
      </c>
      <c r="J49" s="300">
        <f>IF(I49&gt;0,0,ESF!J55-ESF!I55)</f>
        <v>0</v>
      </c>
      <c r="K49" s="277"/>
    </row>
    <row r="50" spans="1:11" ht="12.75">
      <c r="A50" s="298"/>
      <c r="B50" s="263"/>
      <c r="C50" s="263"/>
      <c r="D50" s="263"/>
      <c r="E50" s="263"/>
      <c r="F50" s="263"/>
      <c r="G50" s="431" t="s">
        <v>115</v>
      </c>
      <c r="H50" s="431"/>
      <c r="I50" s="300">
        <f>IF(ESF!I56&gt;ESF!J56,ESF!I56-ESF!J56,0)</f>
        <v>0</v>
      </c>
      <c r="J50" s="300">
        <f>IF(I50&gt;0,0,ESF!J56-ESF!I56)</f>
        <v>0</v>
      </c>
      <c r="K50" s="277"/>
    </row>
    <row r="51" spans="1:11" ht="12.75">
      <c r="A51" s="296"/>
      <c r="B51" s="263"/>
      <c r="C51" s="263"/>
      <c r="D51" s="263"/>
      <c r="E51" s="263"/>
      <c r="F51" s="263"/>
      <c r="G51" s="399"/>
      <c r="H51" s="399"/>
      <c r="I51" s="299"/>
      <c r="J51" s="299"/>
      <c r="K51" s="277"/>
    </row>
    <row r="52" spans="1:11" ht="26.1" customHeight="1">
      <c r="A52" s="298"/>
      <c r="B52" s="263"/>
      <c r="C52" s="263"/>
      <c r="D52" s="263"/>
      <c r="E52" s="263"/>
      <c r="F52" s="263"/>
      <c r="G52" s="432" t="s">
        <v>140</v>
      </c>
      <c r="H52" s="432"/>
      <c r="I52" s="297">
        <f>SUM(I54:I55)</f>
        <v>0</v>
      </c>
      <c r="J52" s="297">
        <f>SUM(J54:J55)</f>
        <v>0</v>
      </c>
      <c r="K52" s="277"/>
    </row>
    <row r="53" spans="1:11" ht="12.75">
      <c r="A53" s="296"/>
      <c r="B53" s="263"/>
      <c r="C53" s="263"/>
      <c r="D53" s="263"/>
      <c r="E53" s="263"/>
      <c r="F53" s="263"/>
      <c r="G53" s="399"/>
      <c r="H53" s="399"/>
      <c r="I53" s="299"/>
      <c r="J53" s="299"/>
      <c r="K53" s="277"/>
    </row>
    <row r="54" spans="1:11">
      <c r="A54" s="296"/>
      <c r="B54" s="263"/>
      <c r="C54" s="263"/>
      <c r="D54" s="263"/>
      <c r="E54" s="263"/>
      <c r="F54" s="263"/>
      <c r="G54" s="431" t="s">
        <v>117</v>
      </c>
      <c r="H54" s="431"/>
      <c r="I54" s="300">
        <f>IF(ESF!I60&gt;ESF!J60,ESF!I60-ESF!J60,0)</f>
        <v>0</v>
      </c>
      <c r="J54" s="300">
        <f>IF(I54&gt;0,0,ESF!J60-ESF!I60)</f>
        <v>0</v>
      </c>
      <c r="K54" s="277"/>
    </row>
    <row r="55" spans="1:11" ht="19.5" customHeight="1">
      <c r="A55" s="303"/>
      <c r="B55" s="304"/>
      <c r="C55" s="304"/>
      <c r="D55" s="304"/>
      <c r="E55" s="304"/>
      <c r="F55" s="304"/>
      <c r="G55" s="455" t="s">
        <v>118</v>
      </c>
      <c r="H55" s="455"/>
      <c r="I55" s="305">
        <f>IF(ESF!I61&gt;ESF!J61,ESF!I61-ESF!J61,0)</f>
        <v>0</v>
      </c>
      <c r="J55" s="305">
        <f>IF(I55&gt;0,0,ESF!J61-ESF!I61)</f>
        <v>0</v>
      </c>
      <c r="K55" s="306"/>
    </row>
    <row r="56" spans="1:11" ht="6" customHeight="1">
      <c r="A56" s="307"/>
      <c r="B56" s="304"/>
      <c r="C56" s="34"/>
      <c r="D56" s="34"/>
      <c r="E56" s="308"/>
      <c r="F56" s="308"/>
      <c r="G56" s="304"/>
      <c r="H56" s="47"/>
      <c r="I56" s="34"/>
      <c r="J56" s="308"/>
      <c r="K56" s="308"/>
    </row>
    <row r="57" spans="1:11" ht="6" customHeight="1">
      <c r="A57" s="263"/>
      <c r="C57" s="38"/>
      <c r="D57" s="38"/>
      <c r="E57" s="287"/>
      <c r="F57" s="287"/>
      <c r="H57" s="48"/>
      <c r="I57" s="38"/>
      <c r="J57" s="287"/>
      <c r="K57" s="287"/>
    </row>
    <row r="58" spans="1:11" ht="6" customHeight="1">
      <c r="B58" s="38"/>
      <c r="C58" s="38"/>
      <c r="D58" s="287"/>
      <c r="E58" s="287"/>
      <c r="G58" s="38"/>
      <c r="H58" s="48"/>
      <c r="I58" s="287"/>
      <c r="J58" s="287"/>
    </row>
    <row r="59" spans="1:11" ht="15" customHeight="1">
      <c r="B59" s="427" t="s">
        <v>60</v>
      </c>
      <c r="C59" s="427"/>
      <c r="D59" s="427"/>
      <c r="E59" s="427"/>
      <c r="F59" s="427"/>
      <c r="G59" s="427"/>
      <c r="H59" s="427"/>
      <c r="I59" s="427"/>
      <c r="J59" s="427"/>
    </row>
    <row r="60" spans="1:11" ht="9.75" customHeight="1">
      <c r="B60" s="38"/>
      <c r="C60" s="38"/>
      <c r="D60" s="287"/>
      <c r="E60" s="287"/>
      <c r="G60" s="38"/>
      <c r="H60" s="48"/>
      <c r="I60" s="287"/>
      <c r="J60" s="287"/>
    </row>
    <row r="61" spans="1:11" ht="50.1" customHeight="1">
      <c r="B61" s="38"/>
      <c r="C61" s="39"/>
      <c r="D61" s="309"/>
      <c r="E61" s="287"/>
      <c r="G61" s="39"/>
      <c r="H61" s="421"/>
      <c r="I61" s="287"/>
      <c r="J61" s="287"/>
    </row>
    <row r="62" spans="1:11" ht="14.1" customHeight="1">
      <c r="B62" s="265"/>
      <c r="C62" s="429" t="s">
        <v>445</v>
      </c>
      <c r="D62" s="429"/>
      <c r="E62" s="287"/>
      <c r="F62" s="287"/>
      <c r="G62" s="429" t="s">
        <v>447</v>
      </c>
      <c r="H62" s="429"/>
      <c r="I62" s="264"/>
      <c r="J62" s="287"/>
    </row>
    <row r="63" spans="1:11" ht="14.1" customHeight="1">
      <c r="B63" s="310"/>
      <c r="C63" s="425" t="s">
        <v>446</v>
      </c>
      <c r="D63" s="425"/>
      <c r="E63" s="287"/>
      <c r="F63" s="287"/>
      <c r="G63" s="425" t="s">
        <v>448</v>
      </c>
      <c r="H63" s="425"/>
      <c r="I63" s="264"/>
      <c r="J63" s="287"/>
    </row>
    <row r="64" spans="1:11">
      <c r="A64" s="402"/>
      <c r="F64" s="263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ColWidth="11.42578125" defaultRowHeight="15"/>
  <cols>
    <col min="4" max="5" width="11.42578125" style="7"/>
  </cols>
  <sheetData>
    <row r="2" spans="1:5">
      <c r="A2" s="462" t="s">
        <v>141</v>
      </c>
      <c r="B2" s="462"/>
      <c r="C2" s="462"/>
      <c r="D2" s="462"/>
      <c r="E2" s="13" t="e">
        <f>ESF!#REF!</f>
        <v>#REF!</v>
      </c>
    </row>
    <row r="3" spans="1:5" ht="34.5">
      <c r="A3" s="462" t="s">
        <v>2</v>
      </c>
      <c r="B3" s="462"/>
      <c r="C3" s="462"/>
      <c r="D3" s="462"/>
      <c r="E3" s="13" t="str">
        <f>ESF!C7</f>
        <v>UNIVERSIDAD PEDAGÓGICA DE DURANGO</v>
      </c>
    </row>
    <row r="4" spans="1:5">
      <c r="A4" s="462" t="s">
        <v>142</v>
      </c>
      <c r="B4" s="462"/>
      <c r="C4" s="462"/>
      <c r="D4" s="462"/>
      <c r="E4" s="14"/>
    </row>
    <row r="5" spans="1:5">
      <c r="A5" s="462" t="s">
        <v>143</v>
      </c>
      <c r="B5" s="462"/>
      <c r="C5" s="462"/>
      <c r="D5" s="462"/>
      <c r="E5" t="s">
        <v>144</v>
      </c>
    </row>
    <row r="6" spans="1:5">
      <c r="A6" s="6"/>
      <c r="B6" s="6"/>
      <c r="C6" s="467" t="s">
        <v>63</v>
      </c>
      <c r="D6" s="467"/>
      <c r="E6" s="1">
        <v>2013</v>
      </c>
    </row>
    <row r="7" spans="1:5">
      <c r="A7" s="463" t="s">
        <v>145</v>
      </c>
      <c r="B7" s="461" t="s">
        <v>66</v>
      </c>
      <c r="C7" s="457" t="s">
        <v>68</v>
      </c>
      <c r="D7" s="457"/>
      <c r="E7" s="8">
        <f>ESF!D18</f>
        <v>832877.96</v>
      </c>
    </row>
    <row r="8" spans="1:5">
      <c r="A8" s="463"/>
      <c r="B8" s="461"/>
      <c r="C8" s="457" t="s">
        <v>70</v>
      </c>
      <c r="D8" s="457"/>
      <c r="E8" s="8">
        <f>ESF!D19</f>
        <v>39642.17</v>
      </c>
    </row>
    <row r="9" spans="1:5">
      <c r="A9" s="463"/>
      <c r="B9" s="461"/>
      <c r="C9" s="457" t="s">
        <v>72</v>
      </c>
      <c r="D9" s="457"/>
      <c r="E9" s="8">
        <f>ESF!D20</f>
        <v>0</v>
      </c>
    </row>
    <row r="10" spans="1:5">
      <c r="A10" s="463"/>
      <c r="B10" s="461"/>
      <c r="C10" s="457" t="s">
        <v>74</v>
      </c>
      <c r="D10" s="457"/>
      <c r="E10" s="8">
        <f>ESF!D21</f>
        <v>0</v>
      </c>
    </row>
    <row r="11" spans="1:5">
      <c r="A11" s="463"/>
      <c r="B11" s="461"/>
      <c r="C11" s="457" t="s">
        <v>76</v>
      </c>
      <c r="D11" s="457"/>
      <c r="E11" s="8">
        <f>ESF!D22</f>
        <v>0</v>
      </c>
    </row>
    <row r="12" spans="1:5">
      <c r="A12" s="463"/>
      <c r="B12" s="461"/>
      <c r="C12" s="457" t="s">
        <v>78</v>
      </c>
      <c r="D12" s="457"/>
      <c r="E12" s="8">
        <f>ESF!D23</f>
        <v>0</v>
      </c>
    </row>
    <row r="13" spans="1:5">
      <c r="A13" s="463"/>
      <c r="B13" s="461"/>
      <c r="C13" s="457" t="s">
        <v>80</v>
      </c>
      <c r="D13" s="457"/>
      <c r="E13" s="8">
        <f>ESF!D24</f>
        <v>0</v>
      </c>
    </row>
    <row r="14" spans="1:5" ht="15.75" thickBot="1">
      <c r="A14" s="463"/>
      <c r="B14" s="4"/>
      <c r="C14" s="458" t="s">
        <v>83</v>
      </c>
      <c r="D14" s="458"/>
      <c r="E14" s="9">
        <f>ESF!D26</f>
        <v>872520.13</v>
      </c>
    </row>
    <row r="15" spans="1:5">
      <c r="A15" s="463"/>
      <c r="B15" s="461" t="s">
        <v>85</v>
      </c>
      <c r="C15" s="457" t="s">
        <v>87</v>
      </c>
      <c r="D15" s="457"/>
      <c r="E15" s="8">
        <f>ESF!D31</f>
        <v>0</v>
      </c>
    </row>
    <row r="16" spans="1:5">
      <c r="A16" s="463"/>
      <c r="B16" s="461"/>
      <c r="C16" s="457" t="s">
        <v>89</v>
      </c>
      <c r="D16" s="457"/>
      <c r="E16" s="8">
        <f>ESF!D32</f>
        <v>0</v>
      </c>
    </row>
    <row r="17" spans="1:5">
      <c r="A17" s="463"/>
      <c r="B17" s="461"/>
      <c r="C17" s="457" t="s">
        <v>91</v>
      </c>
      <c r="D17" s="457"/>
      <c r="E17" s="8">
        <f>ESF!D33</f>
        <v>61054651.640000001</v>
      </c>
    </row>
    <row r="18" spans="1:5">
      <c r="A18" s="463"/>
      <c r="B18" s="461"/>
      <c r="C18" s="457" t="s">
        <v>93</v>
      </c>
      <c r="D18" s="457"/>
      <c r="E18" s="8">
        <f>ESF!D34</f>
        <v>7940180.0800000001</v>
      </c>
    </row>
    <row r="19" spans="1:5">
      <c r="A19" s="463"/>
      <c r="B19" s="461"/>
      <c r="C19" s="457" t="s">
        <v>95</v>
      </c>
      <c r="D19" s="457"/>
      <c r="E19" s="8">
        <f>ESF!D35</f>
        <v>0</v>
      </c>
    </row>
    <row r="20" spans="1:5">
      <c r="A20" s="463"/>
      <c r="B20" s="461"/>
      <c r="C20" s="457" t="s">
        <v>97</v>
      </c>
      <c r="D20" s="457"/>
      <c r="E20" s="8">
        <f>ESF!D36</f>
        <v>-15202464.57</v>
      </c>
    </row>
    <row r="21" spans="1:5">
      <c r="A21" s="463"/>
      <c r="B21" s="461"/>
      <c r="C21" s="457" t="s">
        <v>99</v>
      </c>
      <c r="D21" s="457"/>
      <c r="E21" s="8">
        <f>ESF!D37</f>
        <v>0</v>
      </c>
    </row>
    <row r="22" spans="1:5">
      <c r="A22" s="463"/>
      <c r="B22" s="461"/>
      <c r="C22" s="457" t="s">
        <v>100</v>
      </c>
      <c r="D22" s="457"/>
      <c r="E22" s="8">
        <f>ESF!D38</f>
        <v>0</v>
      </c>
    </row>
    <row r="23" spans="1:5">
      <c r="A23" s="463"/>
      <c r="B23" s="461"/>
      <c r="C23" s="457" t="s">
        <v>102</v>
      </c>
      <c r="D23" s="457"/>
      <c r="E23" s="8">
        <f>ESF!D39</f>
        <v>0</v>
      </c>
    </row>
    <row r="24" spans="1:5" ht="15.75" thickBot="1">
      <c r="A24" s="463"/>
      <c r="B24" s="4"/>
      <c r="C24" s="458" t="s">
        <v>104</v>
      </c>
      <c r="D24" s="458"/>
      <c r="E24" s="9">
        <f>ESF!D41</f>
        <v>53792367.149999999</v>
      </c>
    </row>
    <row r="25" spans="1:5" ht="15.75" thickBot="1">
      <c r="A25" s="463"/>
      <c r="B25" s="2"/>
      <c r="C25" s="458" t="s">
        <v>146</v>
      </c>
      <c r="D25" s="458"/>
      <c r="E25" s="9">
        <f>ESF!D43</f>
        <v>54664887.280000001</v>
      </c>
    </row>
    <row r="26" spans="1:5">
      <c r="A26" s="463" t="s">
        <v>147</v>
      </c>
      <c r="B26" s="461" t="s">
        <v>67</v>
      </c>
      <c r="C26" s="457" t="s">
        <v>69</v>
      </c>
      <c r="D26" s="457"/>
      <c r="E26" s="8">
        <f>ESF!I18</f>
        <v>154447.92000000001</v>
      </c>
    </row>
    <row r="27" spans="1:5">
      <c r="A27" s="463"/>
      <c r="B27" s="461"/>
      <c r="C27" s="457" t="s">
        <v>71</v>
      </c>
      <c r="D27" s="457"/>
      <c r="E27" s="8">
        <f>ESF!I19</f>
        <v>0</v>
      </c>
    </row>
    <row r="28" spans="1:5">
      <c r="A28" s="463"/>
      <c r="B28" s="461"/>
      <c r="C28" s="457" t="s">
        <v>73</v>
      </c>
      <c r="D28" s="457"/>
      <c r="E28" s="8">
        <f>ESF!I20</f>
        <v>0</v>
      </c>
    </row>
    <row r="29" spans="1:5">
      <c r="A29" s="463"/>
      <c r="B29" s="461"/>
      <c r="C29" s="457" t="s">
        <v>75</v>
      </c>
      <c r="D29" s="457"/>
      <c r="E29" s="8">
        <f>ESF!I21</f>
        <v>0</v>
      </c>
    </row>
    <row r="30" spans="1:5">
      <c r="A30" s="463"/>
      <c r="B30" s="461"/>
      <c r="C30" s="457" t="s">
        <v>77</v>
      </c>
      <c r="D30" s="457"/>
      <c r="E30" s="8">
        <f>ESF!I22</f>
        <v>0</v>
      </c>
    </row>
    <row r="31" spans="1:5">
      <c r="A31" s="463"/>
      <c r="B31" s="461"/>
      <c r="C31" s="457" t="s">
        <v>79</v>
      </c>
      <c r="D31" s="457"/>
      <c r="E31" s="8">
        <f>ESF!I23</f>
        <v>0</v>
      </c>
    </row>
    <row r="32" spans="1:5">
      <c r="A32" s="463"/>
      <c r="B32" s="461"/>
      <c r="C32" s="457" t="s">
        <v>81</v>
      </c>
      <c r="D32" s="457"/>
      <c r="E32" s="8">
        <f>ESF!I24</f>
        <v>0</v>
      </c>
    </row>
    <row r="33" spans="1:5">
      <c r="A33" s="463"/>
      <c r="B33" s="461"/>
      <c r="C33" s="457" t="s">
        <v>82</v>
      </c>
      <c r="D33" s="457"/>
      <c r="E33" s="8">
        <f>ESF!I25</f>
        <v>0</v>
      </c>
    </row>
    <row r="34" spans="1:5" ht="15.75" thickBot="1">
      <c r="A34" s="463"/>
      <c r="B34" s="4"/>
      <c r="C34" s="458" t="s">
        <v>84</v>
      </c>
      <c r="D34" s="458"/>
      <c r="E34" s="9">
        <f>ESF!I27</f>
        <v>154447.92000000001</v>
      </c>
    </row>
    <row r="35" spans="1:5">
      <c r="A35" s="463"/>
      <c r="B35" s="461" t="s">
        <v>86</v>
      </c>
      <c r="C35" s="457" t="s">
        <v>88</v>
      </c>
      <c r="D35" s="457"/>
      <c r="E35" s="8">
        <f>ESF!I31</f>
        <v>0</v>
      </c>
    </row>
    <row r="36" spans="1:5">
      <c r="A36" s="463"/>
      <c r="B36" s="461"/>
      <c r="C36" s="457" t="s">
        <v>90</v>
      </c>
      <c r="D36" s="457"/>
      <c r="E36" s="8">
        <f>ESF!I32</f>
        <v>0</v>
      </c>
    </row>
    <row r="37" spans="1:5">
      <c r="A37" s="463"/>
      <c r="B37" s="461"/>
      <c r="C37" s="457" t="s">
        <v>92</v>
      </c>
      <c r="D37" s="457"/>
      <c r="E37" s="8">
        <f>ESF!I33</f>
        <v>0</v>
      </c>
    </row>
    <row r="38" spans="1:5">
      <c r="A38" s="463"/>
      <c r="B38" s="461"/>
      <c r="C38" s="457" t="s">
        <v>94</v>
      </c>
      <c r="D38" s="457"/>
      <c r="E38" s="8">
        <f>ESF!I34</f>
        <v>0</v>
      </c>
    </row>
    <row r="39" spans="1:5">
      <c r="A39" s="463"/>
      <c r="B39" s="461"/>
      <c r="C39" s="457" t="s">
        <v>96</v>
      </c>
      <c r="D39" s="457"/>
      <c r="E39" s="8">
        <f>ESF!I35</f>
        <v>0</v>
      </c>
    </row>
    <row r="40" spans="1:5">
      <c r="A40" s="463"/>
      <c r="B40" s="461"/>
      <c r="C40" s="457" t="s">
        <v>98</v>
      </c>
      <c r="D40" s="457"/>
      <c r="E40" s="8">
        <f>ESF!I36</f>
        <v>0</v>
      </c>
    </row>
    <row r="41" spans="1:5" ht="15.75" thickBot="1">
      <c r="A41" s="463"/>
      <c r="B41" s="2"/>
      <c r="C41" s="458" t="s">
        <v>101</v>
      </c>
      <c r="D41" s="458"/>
      <c r="E41" s="9">
        <f>ESF!I38</f>
        <v>0</v>
      </c>
    </row>
    <row r="42" spans="1:5" ht="15.75" thickBot="1">
      <c r="A42" s="463"/>
      <c r="B42" s="2"/>
      <c r="C42" s="458" t="s">
        <v>148</v>
      </c>
      <c r="D42" s="458"/>
      <c r="E42" s="9">
        <f>ESF!I40</f>
        <v>154447.92000000001</v>
      </c>
    </row>
    <row r="43" spans="1:5">
      <c r="A43" s="3"/>
      <c r="B43" s="461" t="s">
        <v>105</v>
      </c>
      <c r="C43" s="459" t="s">
        <v>107</v>
      </c>
      <c r="D43" s="459"/>
      <c r="E43" s="10">
        <f>ESF!I44</f>
        <v>67635263.299999997</v>
      </c>
    </row>
    <row r="44" spans="1:5">
      <c r="A44" s="3"/>
      <c r="B44" s="461"/>
      <c r="C44" s="457" t="s">
        <v>39</v>
      </c>
      <c r="D44" s="457"/>
      <c r="E44" s="8">
        <f>ESF!I46</f>
        <v>0</v>
      </c>
    </row>
    <row r="45" spans="1:5">
      <c r="A45" s="3"/>
      <c r="B45" s="461"/>
      <c r="C45" s="457" t="s">
        <v>108</v>
      </c>
      <c r="D45" s="457"/>
      <c r="E45" s="8">
        <f>ESF!I47</f>
        <v>0</v>
      </c>
    </row>
    <row r="46" spans="1:5">
      <c r="A46" s="3"/>
      <c r="B46" s="461"/>
      <c r="C46" s="457" t="s">
        <v>109</v>
      </c>
      <c r="D46" s="457"/>
      <c r="E46" s="8">
        <f>ESF!I48</f>
        <v>67635263.299999997</v>
      </c>
    </row>
    <row r="47" spans="1:5">
      <c r="A47" s="3"/>
      <c r="B47" s="461"/>
      <c r="C47" s="459" t="s">
        <v>110</v>
      </c>
      <c r="D47" s="459"/>
      <c r="E47" s="10">
        <f>ESF!I50</f>
        <v>-13124823.940000001</v>
      </c>
    </row>
    <row r="48" spans="1:5">
      <c r="A48" s="3"/>
      <c r="B48" s="461"/>
      <c r="C48" s="457" t="s">
        <v>111</v>
      </c>
      <c r="D48" s="457"/>
      <c r="E48" s="8">
        <f>ESF!I52</f>
        <v>-1064288.8000000007</v>
      </c>
    </row>
    <row r="49" spans="1:5">
      <c r="A49" s="3"/>
      <c r="B49" s="461"/>
      <c r="C49" s="457" t="s">
        <v>112</v>
      </c>
      <c r="D49" s="457"/>
      <c r="E49" s="8">
        <f>ESF!I53</f>
        <v>-12060535.140000001</v>
      </c>
    </row>
    <row r="50" spans="1:5">
      <c r="A50" s="3"/>
      <c r="B50" s="461"/>
      <c r="C50" s="457" t="s">
        <v>113</v>
      </c>
      <c r="D50" s="457"/>
      <c r="E50" s="8">
        <f>ESF!I54</f>
        <v>0</v>
      </c>
    </row>
    <row r="51" spans="1:5">
      <c r="A51" s="3"/>
      <c r="B51" s="461"/>
      <c r="C51" s="457" t="s">
        <v>114</v>
      </c>
      <c r="D51" s="457"/>
      <c r="E51" s="8">
        <f>ESF!I55</f>
        <v>0</v>
      </c>
    </row>
    <row r="52" spans="1:5">
      <c r="A52" s="3"/>
      <c r="B52" s="461"/>
      <c r="C52" s="457" t="s">
        <v>115</v>
      </c>
      <c r="D52" s="457"/>
      <c r="E52" s="8">
        <f>ESF!I56</f>
        <v>0</v>
      </c>
    </row>
    <row r="53" spans="1:5">
      <c r="A53" s="3"/>
      <c r="B53" s="461"/>
      <c r="C53" s="459" t="s">
        <v>116</v>
      </c>
      <c r="D53" s="459"/>
      <c r="E53" s="10">
        <f>ESF!I58</f>
        <v>0</v>
      </c>
    </row>
    <row r="54" spans="1:5">
      <c r="A54" s="3"/>
      <c r="B54" s="461"/>
      <c r="C54" s="457" t="s">
        <v>117</v>
      </c>
      <c r="D54" s="457"/>
      <c r="E54" s="8">
        <f>ESF!I60</f>
        <v>0</v>
      </c>
    </row>
    <row r="55" spans="1:5">
      <c r="A55" s="3"/>
      <c r="B55" s="461"/>
      <c r="C55" s="457" t="s">
        <v>118</v>
      </c>
      <c r="D55" s="457"/>
      <c r="E55" s="8">
        <f>ESF!I61</f>
        <v>0</v>
      </c>
    </row>
    <row r="56" spans="1:5" ht="15.75" thickBot="1">
      <c r="A56" s="3"/>
      <c r="B56" s="461"/>
      <c r="C56" s="458" t="s">
        <v>119</v>
      </c>
      <c r="D56" s="458"/>
      <c r="E56" s="9">
        <f>ESF!I63</f>
        <v>54510439.359999999</v>
      </c>
    </row>
    <row r="57" spans="1:5" ht="15.75" thickBot="1">
      <c r="A57" s="3"/>
      <c r="B57" s="2"/>
      <c r="C57" s="458" t="s">
        <v>149</v>
      </c>
      <c r="D57" s="458"/>
      <c r="E57" s="9">
        <f>ESF!I65</f>
        <v>54664887.280000001</v>
      </c>
    </row>
    <row r="58" spans="1:5">
      <c r="A58" s="3"/>
      <c r="B58" s="2"/>
      <c r="C58" s="467" t="s">
        <v>63</v>
      </c>
      <c r="D58" s="467"/>
      <c r="E58" s="1">
        <v>2012</v>
      </c>
    </row>
    <row r="59" spans="1:5">
      <c r="A59" s="463" t="s">
        <v>145</v>
      </c>
      <c r="B59" s="461" t="s">
        <v>66</v>
      </c>
      <c r="C59" s="457" t="s">
        <v>68</v>
      </c>
      <c r="D59" s="457"/>
      <c r="E59" s="8">
        <f>ESF!E18</f>
        <v>3028733.29</v>
      </c>
    </row>
    <row r="60" spans="1:5">
      <c r="A60" s="463"/>
      <c r="B60" s="461"/>
      <c r="C60" s="457" t="s">
        <v>70</v>
      </c>
      <c r="D60" s="457"/>
      <c r="E60" s="8">
        <f>ESF!E19</f>
        <v>224862.07999999999</v>
      </c>
    </row>
    <row r="61" spans="1:5">
      <c r="A61" s="463"/>
      <c r="B61" s="461"/>
      <c r="C61" s="457" t="s">
        <v>72</v>
      </c>
      <c r="D61" s="457"/>
      <c r="E61" s="8">
        <f>ESF!E20</f>
        <v>0</v>
      </c>
    </row>
    <row r="62" spans="1:5">
      <c r="A62" s="463"/>
      <c r="B62" s="461"/>
      <c r="C62" s="457" t="s">
        <v>74</v>
      </c>
      <c r="D62" s="457"/>
      <c r="E62" s="8">
        <f>ESF!E21</f>
        <v>0</v>
      </c>
    </row>
    <row r="63" spans="1:5">
      <c r="A63" s="463"/>
      <c r="B63" s="461"/>
      <c r="C63" s="457" t="s">
        <v>76</v>
      </c>
      <c r="D63" s="457"/>
      <c r="E63" s="8">
        <f>ESF!E22</f>
        <v>0</v>
      </c>
    </row>
    <row r="64" spans="1:5">
      <c r="A64" s="463"/>
      <c r="B64" s="461"/>
      <c r="C64" s="457" t="s">
        <v>78</v>
      </c>
      <c r="D64" s="457"/>
      <c r="E64" s="8">
        <f>ESF!E23</f>
        <v>0</v>
      </c>
    </row>
    <row r="65" spans="1:5">
      <c r="A65" s="463"/>
      <c r="B65" s="461"/>
      <c r="C65" s="457" t="s">
        <v>80</v>
      </c>
      <c r="D65" s="457"/>
      <c r="E65" s="8">
        <f>ESF!E24</f>
        <v>0</v>
      </c>
    </row>
    <row r="66" spans="1:5" ht="15.75" thickBot="1">
      <c r="A66" s="463"/>
      <c r="B66" s="4"/>
      <c r="C66" s="458" t="s">
        <v>83</v>
      </c>
      <c r="D66" s="458"/>
      <c r="E66" s="9">
        <f>ESF!E26</f>
        <v>3253595.37</v>
      </c>
    </row>
    <row r="67" spans="1:5">
      <c r="A67" s="463"/>
      <c r="B67" s="461" t="s">
        <v>85</v>
      </c>
      <c r="C67" s="457" t="s">
        <v>87</v>
      </c>
      <c r="D67" s="457"/>
      <c r="E67" s="8">
        <f>ESF!E31</f>
        <v>0</v>
      </c>
    </row>
    <row r="68" spans="1:5">
      <c r="A68" s="463"/>
      <c r="B68" s="461"/>
      <c r="C68" s="457" t="s">
        <v>89</v>
      </c>
      <c r="D68" s="457"/>
      <c r="E68" s="8">
        <f>ESF!E32</f>
        <v>0</v>
      </c>
    </row>
    <row r="69" spans="1:5">
      <c r="A69" s="463"/>
      <c r="B69" s="461"/>
      <c r="C69" s="457" t="s">
        <v>91</v>
      </c>
      <c r="D69" s="457"/>
      <c r="E69" s="8">
        <f>ESF!E33</f>
        <v>61054651.640000001</v>
      </c>
    </row>
    <row r="70" spans="1:5">
      <c r="A70" s="463"/>
      <c r="B70" s="461"/>
      <c r="C70" s="457" t="s">
        <v>93</v>
      </c>
      <c r="D70" s="457"/>
      <c r="E70" s="8">
        <f>ESF!E34</f>
        <v>7781748.0199999996</v>
      </c>
    </row>
    <row r="71" spans="1:5">
      <c r="A71" s="463"/>
      <c r="B71" s="461"/>
      <c r="C71" s="457" t="s">
        <v>95</v>
      </c>
      <c r="D71" s="457"/>
      <c r="E71" s="8">
        <f>ESF!E35</f>
        <v>0</v>
      </c>
    </row>
    <row r="72" spans="1:5">
      <c r="A72" s="463"/>
      <c r="B72" s="461"/>
      <c r="C72" s="457" t="s">
        <v>97</v>
      </c>
      <c r="D72" s="457"/>
      <c r="E72" s="8">
        <f>ESF!E36</f>
        <v>-12905941.039999999</v>
      </c>
    </row>
    <row r="73" spans="1:5">
      <c r="A73" s="463"/>
      <c r="B73" s="461"/>
      <c r="C73" s="457" t="s">
        <v>99</v>
      </c>
      <c r="D73" s="457"/>
      <c r="E73" s="8">
        <f>ESF!E37</f>
        <v>0</v>
      </c>
    </row>
    <row r="74" spans="1:5">
      <c r="A74" s="463"/>
      <c r="B74" s="461"/>
      <c r="C74" s="457" t="s">
        <v>100</v>
      </c>
      <c r="D74" s="457"/>
      <c r="E74" s="8">
        <f>ESF!E38</f>
        <v>0</v>
      </c>
    </row>
    <row r="75" spans="1:5">
      <c r="A75" s="463"/>
      <c r="B75" s="461"/>
      <c r="C75" s="457" t="s">
        <v>102</v>
      </c>
      <c r="D75" s="457"/>
      <c r="E75" s="8">
        <f>ESF!E39</f>
        <v>0</v>
      </c>
    </row>
    <row r="76" spans="1:5" ht="15.75" thickBot="1">
      <c r="A76" s="463"/>
      <c r="B76" s="4"/>
      <c r="C76" s="458" t="s">
        <v>104</v>
      </c>
      <c r="D76" s="458"/>
      <c r="E76" s="9">
        <f>ESF!E41</f>
        <v>55930458.619999997</v>
      </c>
    </row>
    <row r="77" spans="1:5" ht="15.75" thickBot="1">
      <c r="A77" s="463"/>
      <c r="B77" s="2"/>
      <c r="C77" s="458" t="s">
        <v>146</v>
      </c>
      <c r="D77" s="458"/>
      <c r="E77" s="9">
        <f>ESF!E43</f>
        <v>59184053.989999995</v>
      </c>
    </row>
    <row r="78" spans="1:5">
      <c r="A78" s="463" t="s">
        <v>147</v>
      </c>
      <c r="B78" s="461" t="s">
        <v>67</v>
      </c>
      <c r="C78" s="457" t="s">
        <v>69</v>
      </c>
      <c r="D78" s="457"/>
      <c r="E78" s="8">
        <f>ESF!J18</f>
        <v>339728.38</v>
      </c>
    </row>
    <row r="79" spans="1:5">
      <c r="A79" s="463"/>
      <c r="B79" s="461"/>
      <c r="C79" s="457" t="s">
        <v>71</v>
      </c>
      <c r="D79" s="457"/>
      <c r="E79" s="8">
        <f>ESF!J19</f>
        <v>0</v>
      </c>
    </row>
    <row r="80" spans="1:5">
      <c r="A80" s="463"/>
      <c r="B80" s="461"/>
      <c r="C80" s="457" t="s">
        <v>73</v>
      </c>
      <c r="D80" s="457"/>
      <c r="E80" s="8">
        <f>ESF!J20</f>
        <v>0</v>
      </c>
    </row>
    <row r="81" spans="1:5">
      <c r="A81" s="463"/>
      <c r="B81" s="461"/>
      <c r="C81" s="457" t="s">
        <v>75</v>
      </c>
      <c r="D81" s="457"/>
      <c r="E81" s="8">
        <f>ESF!J21</f>
        <v>0</v>
      </c>
    </row>
    <row r="82" spans="1:5">
      <c r="A82" s="463"/>
      <c r="B82" s="461"/>
      <c r="C82" s="457" t="s">
        <v>77</v>
      </c>
      <c r="D82" s="457"/>
      <c r="E82" s="8">
        <f>ESF!J22</f>
        <v>0</v>
      </c>
    </row>
    <row r="83" spans="1:5">
      <c r="A83" s="463"/>
      <c r="B83" s="461"/>
      <c r="C83" s="457" t="s">
        <v>79</v>
      </c>
      <c r="D83" s="457"/>
      <c r="E83" s="8">
        <f>ESF!J23</f>
        <v>0</v>
      </c>
    </row>
    <row r="84" spans="1:5">
      <c r="A84" s="463"/>
      <c r="B84" s="461"/>
      <c r="C84" s="457" t="s">
        <v>81</v>
      </c>
      <c r="D84" s="457"/>
      <c r="E84" s="8">
        <f>ESF!J24</f>
        <v>0</v>
      </c>
    </row>
    <row r="85" spans="1:5">
      <c r="A85" s="463"/>
      <c r="B85" s="461"/>
      <c r="C85" s="457" t="s">
        <v>82</v>
      </c>
      <c r="D85" s="457"/>
      <c r="E85" s="8">
        <f>ESF!J25</f>
        <v>0</v>
      </c>
    </row>
    <row r="86" spans="1:5" ht="15.75" thickBot="1">
      <c r="A86" s="463"/>
      <c r="B86" s="4"/>
      <c r="C86" s="458" t="s">
        <v>84</v>
      </c>
      <c r="D86" s="458"/>
      <c r="E86" s="9">
        <f>ESF!J27</f>
        <v>339728.38</v>
      </c>
    </row>
    <row r="87" spans="1:5">
      <c r="A87" s="463"/>
      <c r="B87" s="461" t="s">
        <v>86</v>
      </c>
      <c r="C87" s="457" t="s">
        <v>88</v>
      </c>
      <c r="D87" s="457"/>
      <c r="E87" s="8">
        <f>ESF!J31</f>
        <v>0</v>
      </c>
    </row>
    <row r="88" spans="1:5">
      <c r="A88" s="463"/>
      <c r="B88" s="461"/>
      <c r="C88" s="457" t="s">
        <v>90</v>
      </c>
      <c r="D88" s="457"/>
      <c r="E88" s="8">
        <f>ESF!J32</f>
        <v>0</v>
      </c>
    </row>
    <row r="89" spans="1:5">
      <c r="A89" s="463"/>
      <c r="B89" s="461"/>
      <c r="C89" s="457" t="s">
        <v>92</v>
      </c>
      <c r="D89" s="457"/>
      <c r="E89" s="8">
        <f>ESF!J33</f>
        <v>0</v>
      </c>
    </row>
    <row r="90" spans="1:5">
      <c r="A90" s="463"/>
      <c r="B90" s="461"/>
      <c r="C90" s="457" t="s">
        <v>94</v>
      </c>
      <c r="D90" s="457"/>
      <c r="E90" s="8">
        <f>ESF!J34</f>
        <v>0</v>
      </c>
    </row>
    <row r="91" spans="1:5">
      <c r="A91" s="463"/>
      <c r="B91" s="461"/>
      <c r="C91" s="457" t="s">
        <v>96</v>
      </c>
      <c r="D91" s="457"/>
      <c r="E91" s="8">
        <f>ESF!J35</f>
        <v>0</v>
      </c>
    </row>
    <row r="92" spans="1:5">
      <c r="A92" s="463"/>
      <c r="B92" s="461"/>
      <c r="C92" s="457" t="s">
        <v>98</v>
      </c>
      <c r="D92" s="457"/>
      <c r="E92" s="8">
        <f>ESF!J36</f>
        <v>0</v>
      </c>
    </row>
    <row r="93" spans="1:5" ht="15.75" thickBot="1">
      <c r="A93" s="463"/>
      <c r="B93" s="2"/>
      <c r="C93" s="458" t="s">
        <v>101</v>
      </c>
      <c r="D93" s="458"/>
      <c r="E93" s="9">
        <f>ESF!J38</f>
        <v>0</v>
      </c>
    </row>
    <row r="94" spans="1:5" ht="15.75" thickBot="1">
      <c r="A94" s="463"/>
      <c r="B94" s="2"/>
      <c r="C94" s="458" t="s">
        <v>148</v>
      </c>
      <c r="D94" s="458"/>
      <c r="E94" s="9">
        <f>ESF!J40</f>
        <v>339728.38</v>
      </c>
    </row>
    <row r="95" spans="1:5">
      <c r="A95" s="3"/>
      <c r="B95" s="461" t="s">
        <v>105</v>
      </c>
      <c r="C95" s="459" t="s">
        <v>107</v>
      </c>
      <c r="D95" s="459"/>
      <c r="E95" s="10">
        <f>ESF!J44</f>
        <v>67635263.299999997</v>
      </c>
    </row>
    <row r="96" spans="1:5">
      <c r="A96" s="3"/>
      <c r="B96" s="461"/>
      <c r="C96" s="457" t="s">
        <v>39</v>
      </c>
      <c r="D96" s="457"/>
      <c r="E96" s="8">
        <f>ESF!J46</f>
        <v>0</v>
      </c>
    </row>
    <row r="97" spans="1:5">
      <c r="A97" s="3"/>
      <c r="B97" s="461"/>
      <c r="C97" s="457" t="s">
        <v>108</v>
      </c>
      <c r="D97" s="457"/>
      <c r="E97" s="8">
        <f>ESF!J47</f>
        <v>0</v>
      </c>
    </row>
    <row r="98" spans="1:5">
      <c r="A98" s="3"/>
      <c r="B98" s="461"/>
      <c r="C98" s="457" t="s">
        <v>109</v>
      </c>
      <c r="D98" s="457"/>
      <c r="E98" s="8">
        <f>ESF!J48</f>
        <v>67635263.299999997</v>
      </c>
    </row>
    <row r="99" spans="1:5">
      <c r="A99" s="3"/>
      <c r="B99" s="461"/>
      <c r="C99" s="459" t="s">
        <v>110</v>
      </c>
      <c r="D99" s="459"/>
      <c r="E99" s="10">
        <f>ESF!J50</f>
        <v>-8790937.6899999995</v>
      </c>
    </row>
    <row r="100" spans="1:5">
      <c r="A100" s="3"/>
      <c r="B100" s="461"/>
      <c r="C100" s="457" t="s">
        <v>111</v>
      </c>
      <c r="D100" s="457"/>
      <c r="E100" s="8">
        <f>ESF!J52</f>
        <v>-1034405.95</v>
      </c>
    </row>
    <row r="101" spans="1:5">
      <c r="A101" s="3"/>
      <c r="B101" s="461"/>
      <c r="C101" s="457" t="s">
        <v>112</v>
      </c>
      <c r="D101" s="457"/>
      <c r="E101" s="8">
        <f>ESF!J53</f>
        <v>-7756531.7400000002</v>
      </c>
    </row>
    <row r="102" spans="1:5">
      <c r="A102" s="3"/>
      <c r="B102" s="461"/>
      <c r="C102" s="457" t="s">
        <v>113</v>
      </c>
      <c r="D102" s="457"/>
      <c r="E102" s="8">
        <f>ESF!J54</f>
        <v>0</v>
      </c>
    </row>
    <row r="103" spans="1:5">
      <c r="A103" s="3"/>
      <c r="B103" s="461"/>
      <c r="C103" s="457" t="s">
        <v>114</v>
      </c>
      <c r="D103" s="457"/>
      <c r="E103" s="8">
        <f>ESF!J55</f>
        <v>0</v>
      </c>
    </row>
    <row r="104" spans="1:5">
      <c r="A104" s="3"/>
      <c r="B104" s="461"/>
      <c r="C104" s="457" t="s">
        <v>115</v>
      </c>
      <c r="D104" s="457"/>
      <c r="E104" s="8">
        <f>ESF!J56</f>
        <v>0</v>
      </c>
    </row>
    <row r="105" spans="1:5">
      <c r="A105" s="3"/>
      <c r="B105" s="461"/>
      <c r="C105" s="459" t="s">
        <v>116</v>
      </c>
      <c r="D105" s="459"/>
      <c r="E105" s="10">
        <f>ESF!J58</f>
        <v>0</v>
      </c>
    </row>
    <row r="106" spans="1:5">
      <c r="A106" s="3"/>
      <c r="B106" s="461"/>
      <c r="C106" s="457" t="s">
        <v>117</v>
      </c>
      <c r="D106" s="457"/>
      <c r="E106" s="8">
        <f>ESF!J60</f>
        <v>0</v>
      </c>
    </row>
    <row r="107" spans="1:5">
      <c r="A107" s="3"/>
      <c r="B107" s="461"/>
      <c r="C107" s="457" t="s">
        <v>118</v>
      </c>
      <c r="D107" s="457"/>
      <c r="E107" s="8">
        <f>ESF!J61</f>
        <v>0</v>
      </c>
    </row>
    <row r="108" spans="1:5" ht="15.75" thickBot="1">
      <c r="A108" s="3"/>
      <c r="B108" s="461"/>
      <c r="C108" s="458" t="s">
        <v>119</v>
      </c>
      <c r="D108" s="458"/>
      <c r="E108" s="9">
        <f>ESF!J63</f>
        <v>58844325.609999999</v>
      </c>
    </row>
    <row r="109" spans="1:5" ht="15.75" thickBot="1">
      <c r="A109" s="3"/>
      <c r="B109" s="2"/>
      <c r="C109" s="458" t="s">
        <v>149</v>
      </c>
      <c r="D109" s="458"/>
      <c r="E109" s="9">
        <f>ESF!J65</f>
        <v>59184053.990000002</v>
      </c>
    </row>
    <row r="110" spans="1:5">
      <c r="A110" s="3"/>
      <c r="B110" s="2"/>
      <c r="C110" s="460" t="s">
        <v>150</v>
      </c>
      <c r="D110" s="5" t="s">
        <v>151</v>
      </c>
      <c r="E110" s="10" t="str">
        <f>ESF!C73</f>
        <v>DR.JOSE GERMAN LOZANO REYES</v>
      </c>
    </row>
    <row r="111" spans="1:5">
      <c r="A111" s="3"/>
      <c r="B111" s="2"/>
      <c r="C111" s="456"/>
      <c r="D111" s="5" t="s">
        <v>152</v>
      </c>
      <c r="E111" s="10" t="str">
        <f>ESF!C74</f>
        <v>DIRECTOR GENERAL</v>
      </c>
    </row>
    <row r="112" spans="1:5">
      <c r="A112" s="3"/>
      <c r="B112" s="2"/>
      <c r="C112" s="456" t="s">
        <v>153</v>
      </c>
      <c r="D112" s="5" t="s">
        <v>151</v>
      </c>
      <c r="E112" s="10" t="str">
        <f>ESF!G73</f>
        <v>C.P. MARIA ESTELA NERY LEON</v>
      </c>
    </row>
    <row r="113" spans="1:5">
      <c r="A113" s="3"/>
      <c r="B113" s="2"/>
      <c r="C113" s="456"/>
      <c r="D113" s="5" t="s">
        <v>152</v>
      </c>
      <c r="E113" s="10" t="str">
        <f>ESF!G74</f>
        <v>COORDINADORA ADMINISTRATIVA</v>
      </c>
    </row>
    <row r="114" spans="1:5">
      <c r="A114" s="462" t="s">
        <v>141</v>
      </c>
      <c r="B114" s="462"/>
      <c r="C114" s="462"/>
      <c r="D114" s="462"/>
      <c r="E114" s="13" t="e">
        <f>ECSF!#REF!</f>
        <v>#REF!</v>
      </c>
    </row>
    <row r="115" spans="1:5" ht="34.5">
      <c r="A115" s="462" t="s">
        <v>2</v>
      </c>
      <c r="B115" s="462"/>
      <c r="C115" s="462"/>
      <c r="D115" s="462"/>
      <c r="E115" s="13" t="str">
        <f>ECSF!C7</f>
        <v>UNIVERSIDAD PEDAGÓGICA DE DURANGO</v>
      </c>
    </row>
    <row r="116" spans="1:5">
      <c r="A116" s="462" t="s">
        <v>142</v>
      </c>
      <c r="B116" s="462"/>
      <c r="C116" s="462"/>
      <c r="D116" s="462"/>
      <c r="E116" s="14"/>
    </row>
    <row r="117" spans="1:5">
      <c r="A117" s="462" t="s">
        <v>143</v>
      </c>
      <c r="B117" s="462"/>
      <c r="C117" s="462"/>
      <c r="D117" s="462"/>
      <c r="E117" t="s">
        <v>154</v>
      </c>
    </row>
    <row r="118" spans="1:5">
      <c r="B118" s="464" t="s">
        <v>138</v>
      </c>
      <c r="C118" s="459" t="s">
        <v>64</v>
      </c>
      <c r="D118" s="459"/>
      <c r="E118" s="11">
        <f>ECSF!D14</f>
        <v>4677598.7700000014</v>
      </c>
    </row>
    <row r="119" spans="1:5">
      <c r="B119" s="464"/>
      <c r="C119" s="459" t="s">
        <v>66</v>
      </c>
      <c r="D119" s="459"/>
      <c r="E119" s="11">
        <f>ECSF!D16</f>
        <v>2381075.2400000002</v>
      </c>
    </row>
    <row r="120" spans="1:5">
      <c r="B120" s="464"/>
      <c r="C120" s="457" t="s">
        <v>68</v>
      </c>
      <c r="D120" s="457"/>
      <c r="E120" s="12">
        <f>ECSF!D18</f>
        <v>2195855.33</v>
      </c>
    </row>
    <row r="121" spans="1:5">
      <c r="B121" s="464"/>
      <c r="C121" s="457" t="s">
        <v>70</v>
      </c>
      <c r="D121" s="457"/>
      <c r="E121" s="12">
        <f>ECSF!D19</f>
        <v>185219.90999999997</v>
      </c>
    </row>
    <row r="122" spans="1:5">
      <c r="B122" s="464"/>
      <c r="C122" s="457" t="s">
        <v>72</v>
      </c>
      <c r="D122" s="457"/>
      <c r="E122" s="12">
        <f>ECSF!D20</f>
        <v>0</v>
      </c>
    </row>
    <row r="123" spans="1:5">
      <c r="B123" s="464"/>
      <c r="C123" s="457" t="s">
        <v>74</v>
      </c>
      <c r="D123" s="457"/>
      <c r="E123" s="12">
        <f>ECSF!D21</f>
        <v>0</v>
      </c>
    </row>
    <row r="124" spans="1:5">
      <c r="B124" s="464"/>
      <c r="C124" s="457" t="s">
        <v>76</v>
      </c>
      <c r="D124" s="457"/>
      <c r="E124" s="12">
        <f>ECSF!D22</f>
        <v>0</v>
      </c>
    </row>
    <row r="125" spans="1:5">
      <c r="B125" s="464"/>
      <c r="C125" s="457" t="s">
        <v>78</v>
      </c>
      <c r="D125" s="457"/>
      <c r="E125" s="12">
        <f>ECSF!D23</f>
        <v>0</v>
      </c>
    </row>
    <row r="126" spans="1:5">
      <c r="B126" s="464"/>
      <c r="C126" s="457" t="s">
        <v>80</v>
      </c>
      <c r="D126" s="457"/>
      <c r="E126" s="12">
        <f>ECSF!D24</f>
        <v>0</v>
      </c>
    </row>
    <row r="127" spans="1:5">
      <c r="B127" s="464"/>
      <c r="C127" s="459" t="s">
        <v>85</v>
      </c>
      <c r="D127" s="459"/>
      <c r="E127" s="11">
        <f>ECSF!D26</f>
        <v>2296523.5300000012</v>
      </c>
    </row>
    <row r="128" spans="1:5">
      <c r="B128" s="464"/>
      <c r="C128" s="457" t="s">
        <v>87</v>
      </c>
      <c r="D128" s="457"/>
      <c r="E128" s="12">
        <f>ECSF!D28</f>
        <v>0</v>
      </c>
    </row>
    <row r="129" spans="2:5">
      <c r="B129" s="464"/>
      <c r="C129" s="457" t="s">
        <v>89</v>
      </c>
      <c r="D129" s="457"/>
      <c r="E129" s="12">
        <f>ECSF!D29</f>
        <v>0</v>
      </c>
    </row>
    <row r="130" spans="2:5">
      <c r="B130" s="464"/>
      <c r="C130" s="457" t="s">
        <v>91</v>
      </c>
      <c r="D130" s="457"/>
      <c r="E130" s="12">
        <f>ECSF!D30</f>
        <v>0</v>
      </c>
    </row>
    <row r="131" spans="2:5">
      <c r="B131" s="464"/>
      <c r="C131" s="457" t="s">
        <v>93</v>
      </c>
      <c r="D131" s="457"/>
      <c r="E131" s="12">
        <f>ECSF!D31</f>
        <v>0</v>
      </c>
    </row>
    <row r="132" spans="2:5">
      <c r="B132" s="464"/>
      <c r="C132" s="457" t="s">
        <v>95</v>
      </c>
      <c r="D132" s="457"/>
      <c r="E132" s="12">
        <f>ECSF!D32</f>
        <v>0</v>
      </c>
    </row>
    <row r="133" spans="2:5">
      <c r="B133" s="464"/>
      <c r="C133" s="457" t="s">
        <v>97</v>
      </c>
      <c r="D133" s="457"/>
      <c r="E133" s="12">
        <f>ECSF!D33</f>
        <v>2296523.5300000012</v>
      </c>
    </row>
    <row r="134" spans="2:5">
      <c r="B134" s="464"/>
      <c r="C134" s="457" t="s">
        <v>99</v>
      </c>
      <c r="D134" s="457"/>
      <c r="E134" s="12">
        <f>ECSF!D34</f>
        <v>0</v>
      </c>
    </row>
    <row r="135" spans="2:5">
      <c r="B135" s="464"/>
      <c r="C135" s="457" t="s">
        <v>100</v>
      </c>
      <c r="D135" s="457"/>
      <c r="E135" s="12">
        <f>ECSF!D35</f>
        <v>0</v>
      </c>
    </row>
    <row r="136" spans="2:5">
      <c r="B136" s="464"/>
      <c r="C136" s="457" t="s">
        <v>102</v>
      </c>
      <c r="D136" s="457"/>
      <c r="E136" s="12">
        <f>ECSF!D36</f>
        <v>0</v>
      </c>
    </row>
    <row r="137" spans="2:5">
      <c r="B137" s="464"/>
      <c r="C137" s="459" t="s">
        <v>65</v>
      </c>
      <c r="D137" s="459"/>
      <c r="E137" s="11">
        <f>ECSF!I14</f>
        <v>0</v>
      </c>
    </row>
    <row r="138" spans="2:5">
      <c r="B138" s="464"/>
      <c r="C138" s="459" t="s">
        <v>67</v>
      </c>
      <c r="D138" s="459"/>
      <c r="E138" s="11">
        <f>ECSF!I16</f>
        <v>0</v>
      </c>
    </row>
    <row r="139" spans="2:5">
      <c r="B139" s="464"/>
      <c r="C139" s="457" t="s">
        <v>69</v>
      </c>
      <c r="D139" s="457"/>
      <c r="E139" s="12">
        <f>ECSF!I18</f>
        <v>0</v>
      </c>
    </row>
    <row r="140" spans="2:5">
      <c r="B140" s="464"/>
      <c r="C140" s="457" t="s">
        <v>71</v>
      </c>
      <c r="D140" s="457"/>
      <c r="E140" s="12">
        <f>ECSF!I19</f>
        <v>0</v>
      </c>
    </row>
    <row r="141" spans="2:5">
      <c r="B141" s="464"/>
      <c r="C141" s="457" t="s">
        <v>73</v>
      </c>
      <c r="D141" s="457"/>
      <c r="E141" s="12">
        <f>ECSF!I20</f>
        <v>0</v>
      </c>
    </row>
    <row r="142" spans="2:5">
      <c r="B142" s="464"/>
      <c r="C142" s="457" t="s">
        <v>75</v>
      </c>
      <c r="D142" s="457"/>
      <c r="E142" s="12">
        <f>ECSF!I21</f>
        <v>0</v>
      </c>
    </row>
    <row r="143" spans="2:5">
      <c r="B143" s="464"/>
      <c r="C143" s="457" t="s">
        <v>77</v>
      </c>
      <c r="D143" s="457"/>
      <c r="E143" s="12">
        <f>ECSF!I22</f>
        <v>0</v>
      </c>
    </row>
    <row r="144" spans="2:5">
      <c r="B144" s="464"/>
      <c r="C144" s="457" t="s">
        <v>79</v>
      </c>
      <c r="D144" s="457"/>
      <c r="E144" s="12">
        <f>ECSF!I23</f>
        <v>0</v>
      </c>
    </row>
    <row r="145" spans="2:5">
      <c r="B145" s="464"/>
      <c r="C145" s="457" t="s">
        <v>81</v>
      </c>
      <c r="D145" s="457"/>
      <c r="E145" s="12">
        <f>ECSF!I24</f>
        <v>0</v>
      </c>
    </row>
    <row r="146" spans="2:5">
      <c r="B146" s="464"/>
      <c r="C146" s="457" t="s">
        <v>82</v>
      </c>
      <c r="D146" s="457"/>
      <c r="E146" s="12">
        <f>ECSF!I25</f>
        <v>0</v>
      </c>
    </row>
    <row r="147" spans="2:5">
      <c r="B147" s="464"/>
      <c r="C147" s="466" t="s">
        <v>86</v>
      </c>
      <c r="D147" s="466"/>
      <c r="E147" s="11">
        <f>ECSF!I27</f>
        <v>0</v>
      </c>
    </row>
    <row r="148" spans="2:5">
      <c r="B148" s="464"/>
      <c r="C148" s="457" t="s">
        <v>88</v>
      </c>
      <c r="D148" s="457"/>
      <c r="E148" s="12">
        <f>ECSF!I29</f>
        <v>0</v>
      </c>
    </row>
    <row r="149" spans="2:5">
      <c r="B149" s="464"/>
      <c r="C149" s="457" t="s">
        <v>90</v>
      </c>
      <c r="D149" s="457"/>
      <c r="E149" s="12">
        <f>ECSF!I30</f>
        <v>0</v>
      </c>
    </row>
    <row r="150" spans="2:5">
      <c r="B150" s="464"/>
      <c r="C150" s="457" t="s">
        <v>92</v>
      </c>
      <c r="D150" s="457"/>
      <c r="E150" s="12">
        <f>ECSF!I31</f>
        <v>0</v>
      </c>
    </row>
    <row r="151" spans="2:5">
      <c r="B151" s="464"/>
      <c r="C151" s="457" t="s">
        <v>94</v>
      </c>
      <c r="D151" s="457"/>
      <c r="E151" s="12">
        <f>ECSF!I32</f>
        <v>0</v>
      </c>
    </row>
    <row r="152" spans="2:5">
      <c r="B152" s="464"/>
      <c r="C152" s="457" t="s">
        <v>96</v>
      </c>
      <c r="D152" s="457"/>
      <c r="E152" s="12">
        <f>ECSF!I33</f>
        <v>0</v>
      </c>
    </row>
    <row r="153" spans="2:5">
      <c r="B153" s="464"/>
      <c r="C153" s="457" t="s">
        <v>98</v>
      </c>
      <c r="D153" s="457"/>
      <c r="E153" s="12">
        <f>ECSF!I34</f>
        <v>0</v>
      </c>
    </row>
    <row r="154" spans="2:5">
      <c r="B154" s="464"/>
      <c r="C154" s="459" t="s">
        <v>105</v>
      </c>
      <c r="D154" s="459"/>
      <c r="E154" s="11">
        <f>ECSF!I36</f>
        <v>0</v>
      </c>
    </row>
    <row r="155" spans="2:5">
      <c r="B155" s="464"/>
      <c r="C155" s="459" t="s">
        <v>107</v>
      </c>
      <c r="D155" s="459"/>
      <c r="E155" s="11">
        <f>ECSF!I38</f>
        <v>0</v>
      </c>
    </row>
    <row r="156" spans="2:5">
      <c r="B156" s="464"/>
      <c r="C156" s="457" t="s">
        <v>39</v>
      </c>
      <c r="D156" s="457"/>
      <c r="E156" s="12">
        <f>ECSF!I40</f>
        <v>0</v>
      </c>
    </row>
    <row r="157" spans="2:5">
      <c r="B157" s="464"/>
      <c r="C157" s="457" t="s">
        <v>108</v>
      </c>
      <c r="D157" s="457"/>
      <c r="E157" s="12">
        <f>ECSF!I41</f>
        <v>0</v>
      </c>
    </row>
    <row r="158" spans="2:5">
      <c r="B158" s="464"/>
      <c r="C158" s="457" t="s">
        <v>109</v>
      </c>
      <c r="D158" s="457"/>
      <c r="E158" s="12">
        <f>ECSF!I42</f>
        <v>0</v>
      </c>
    </row>
    <row r="159" spans="2:5">
      <c r="B159" s="464"/>
      <c r="C159" s="459" t="s">
        <v>110</v>
      </c>
      <c r="D159" s="459"/>
      <c r="E159" s="11">
        <f>ECSF!I44</f>
        <v>0</v>
      </c>
    </row>
    <row r="160" spans="2:5">
      <c r="B160" s="464"/>
      <c r="C160" s="457" t="s">
        <v>111</v>
      </c>
      <c r="D160" s="457"/>
      <c r="E160" s="12">
        <f>ECSF!I46</f>
        <v>0</v>
      </c>
    </row>
    <row r="161" spans="2:5">
      <c r="B161" s="464"/>
      <c r="C161" s="457" t="s">
        <v>112</v>
      </c>
      <c r="D161" s="457"/>
      <c r="E161" s="12">
        <f>ECSF!I47</f>
        <v>0</v>
      </c>
    </row>
    <row r="162" spans="2:5">
      <c r="B162" s="464"/>
      <c r="C162" s="457" t="s">
        <v>113</v>
      </c>
      <c r="D162" s="457"/>
      <c r="E162" s="12">
        <f>ECSF!I48</f>
        <v>0</v>
      </c>
    </row>
    <row r="163" spans="2:5">
      <c r="B163" s="464"/>
      <c r="C163" s="457" t="s">
        <v>114</v>
      </c>
      <c r="D163" s="457"/>
      <c r="E163" s="12">
        <f>ECSF!I49</f>
        <v>0</v>
      </c>
    </row>
    <row r="164" spans="2:5">
      <c r="B164" s="464"/>
      <c r="C164" s="457" t="s">
        <v>115</v>
      </c>
      <c r="D164" s="457"/>
      <c r="E164" s="12">
        <f>ECSF!I50</f>
        <v>0</v>
      </c>
    </row>
    <row r="165" spans="2:5">
      <c r="B165" s="464"/>
      <c r="C165" s="459" t="s">
        <v>116</v>
      </c>
      <c r="D165" s="459"/>
      <c r="E165" s="11">
        <f>ECSF!I52</f>
        <v>0</v>
      </c>
    </row>
    <row r="166" spans="2:5">
      <c r="B166" s="464"/>
      <c r="C166" s="457" t="s">
        <v>117</v>
      </c>
      <c r="D166" s="457"/>
      <c r="E166" s="12">
        <f>ECSF!I54</f>
        <v>0</v>
      </c>
    </row>
    <row r="167" spans="2:5" ht="15" customHeight="1" thickBot="1">
      <c r="B167" s="465"/>
      <c r="C167" s="457" t="s">
        <v>118</v>
      </c>
      <c r="D167" s="457"/>
      <c r="E167" s="12">
        <f>ECSF!I55</f>
        <v>0</v>
      </c>
    </row>
    <row r="168" spans="2:5">
      <c r="B168" s="464" t="s">
        <v>139</v>
      </c>
      <c r="C168" s="459" t="s">
        <v>64</v>
      </c>
      <c r="D168" s="459"/>
      <c r="E168" s="11">
        <f>ECSF!E14</f>
        <v>158432.06000000052</v>
      </c>
    </row>
    <row r="169" spans="2:5" ht="15" customHeight="1">
      <c r="B169" s="464"/>
      <c r="C169" s="459" t="s">
        <v>66</v>
      </c>
      <c r="D169" s="459"/>
      <c r="E169" s="11">
        <f>ECSF!E16</f>
        <v>0</v>
      </c>
    </row>
    <row r="170" spans="2:5" ht="15" customHeight="1">
      <c r="B170" s="464"/>
      <c r="C170" s="457" t="s">
        <v>68</v>
      </c>
      <c r="D170" s="457"/>
      <c r="E170" s="12">
        <f>ECSF!E18</f>
        <v>0</v>
      </c>
    </row>
    <row r="171" spans="2:5" ht="15" customHeight="1">
      <c r="B171" s="464"/>
      <c r="C171" s="457" t="s">
        <v>70</v>
      </c>
      <c r="D171" s="457"/>
      <c r="E171" s="12">
        <f>ECSF!E19</f>
        <v>0</v>
      </c>
    </row>
    <row r="172" spans="2:5">
      <c r="B172" s="464"/>
      <c r="C172" s="457" t="s">
        <v>72</v>
      </c>
      <c r="D172" s="457"/>
      <c r="E172" s="12">
        <f>ECSF!E20</f>
        <v>0</v>
      </c>
    </row>
    <row r="173" spans="2:5">
      <c r="B173" s="464"/>
      <c r="C173" s="457" t="s">
        <v>74</v>
      </c>
      <c r="D173" s="457"/>
      <c r="E173" s="12">
        <f>ECSF!E21</f>
        <v>0</v>
      </c>
    </row>
    <row r="174" spans="2:5" ht="15" customHeight="1">
      <c r="B174" s="464"/>
      <c r="C174" s="457" t="s">
        <v>76</v>
      </c>
      <c r="D174" s="457"/>
      <c r="E174" s="12">
        <f>ECSF!E22</f>
        <v>0</v>
      </c>
    </row>
    <row r="175" spans="2:5" ht="15" customHeight="1">
      <c r="B175" s="464"/>
      <c r="C175" s="457" t="s">
        <v>78</v>
      </c>
      <c r="D175" s="457"/>
      <c r="E175" s="12">
        <f>ECSF!E23</f>
        <v>0</v>
      </c>
    </row>
    <row r="176" spans="2:5">
      <c r="B176" s="464"/>
      <c r="C176" s="457" t="s">
        <v>80</v>
      </c>
      <c r="D176" s="457"/>
      <c r="E176" s="12">
        <f>ECSF!E24</f>
        <v>0</v>
      </c>
    </row>
    <row r="177" spans="2:5" ht="15" customHeight="1">
      <c r="B177" s="464"/>
      <c r="C177" s="459" t="s">
        <v>85</v>
      </c>
      <c r="D177" s="459"/>
      <c r="E177" s="11">
        <f>ECSF!E26</f>
        <v>158432.06000000052</v>
      </c>
    </row>
    <row r="178" spans="2:5">
      <c r="B178" s="464"/>
      <c r="C178" s="457" t="s">
        <v>87</v>
      </c>
      <c r="D178" s="457"/>
      <c r="E178" s="12">
        <f>ECSF!E28</f>
        <v>0</v>
      </c>
    </row>
    <row r="179" spans="2:5" ht="15" customHeight="1">
      <c r="B179" s="464"/>
      <c r="C179" s="457" t="s">
        <v>89</v>
      </c>
      <c r="D179" s="457"/>
      <c r="E179" s="12">
        <f>ECSF!E29</f>
        <v>0</v>
      </c>
    </row>
    <row r="180" spans="2:5" ht="15" customHeight="1">
      <c r="B180" s="464"/>
      <c r="C180" s="457" t="s">
        <v>91</v>
      </c>
      <c r="D180" s="457"/>
      <c r="E180" s="12">
        <f>ECSF!E30</f>
        <v>0</v>
      </c>
    </row>
    <row r="181" spans="2:5" ht="15" customHeight="1">
      <c r="B181" s="464"/>
      <c r="C181" s="457" t="s">
        <v>93</v>
      </c>
      <c r="D181" s="457"/>
      <c r="E181" s="12">
        <f>ECSF!E31</f>
        <v>158432.06000000052</v>
      </c>
    </row>
    <row r="182" spans="2:5" ht="15" customHeight="1">
      <c r="B182" s="464"/>
      <c r="C182" s="457" t="s">
        <v>95</v>
      </c>
      <c r="D182" s="457"/>
      <c r="E182" s="12">
        <f>ECSF!E32</f>
        <v>0</v>
      </c>
    </row>
    <row r="183" spans="2:5" ht="15" customHeight="1">
      <c r="B183" s="464"/>
      <c r="C183" s="457" t="s">
        <v>97</v>
      </c>
      <c r="D183" s="457"/>
      <c r="E183" s="12">
        <f>ECSF!E33</f>
        <v>0</v>
      </c>
    </row>
    <row r="184" spans="2:5" ht="15" customHeight="1">
      <c r="B184" s="464"/>
      <c r="C184" s="457" t="s">
        <v>99</v>
      </c>
      <c r="D184" s="457"/>
      <c r="E184" s="12">
        <f>ECSF!E34</f>
        <v>0</v>
      </c>
    </row>
    <row r="185" spans="2:5" ht="15" customHeight="1">
      <c r="B185" s="464"/>
      <c r="C185" s="457" t="s">
        <v>100</v>
      </c>
      <c r="D185" s="457"/>
      <c r="E185" s="12">
        <f>ECSF!E35</f>
        <v>0</v>
      </c>
    </row>
    <row r="186" spans="2:5" ht="15" customHeight="1">
      <c r="B186" s="464"/>
      <c r="C186" s="457" t="s">
        <v>102</v>
      </c>
      <c r="D186" s="457"/>
      <c r="E186" s="12">
        <f>ECSF!E36</f>
        <v>0</v>
      </c>
    </row>
    <row r="187" spans="2:5" ht="15" customHeight="1">
      <c r="B187" s="464"/>
      <c r="C187" s="459" t="s">
        <v>65</v>
      </c>
      <c r="D187" s="459"/>
      <c r="E187" s="11">
        <f>ECSF!J14</f>
        <v>185280.46</v>
      </c>
    </row>
    <row r="188" spans="2:5">
      <c r="B188" s="464"/>
      <c r="C188" s="459" t="s">
        <v>67</v>
      </c>
      <c r="D188" s="459"/>
      <c r="E188" s="11">
        <f>ECSF!J16</f>
        <v>185280.46</v>
      </c>
    </row>
    <row r="189" spans="2:5">
      <c r="B189" s="464"/>
      <c r="C189" s="457" t="s">
        <v>69</v>
      </c>
      <c r="D189" s="457"/>
      <c r="E189" s="12">
        <f>ECSF!J18</f>
        <v>185280.46</v>
      </c>
    </row>
    <row r="190" spans="2:5">
      <c r="B190" s="464"/>
      <c r="C190" s="457" t="s">
        <v>71</v>
      </c>
      <c r="D190" s="457"/>
      <c r="E190" s="12">
        <f>ECSF!J19</f>
        <v>0</v>
      </c>
    </row>
    <row r="191" spans="2:5" ht="15" customHeight="1">
      <c r="B191" s="464"/>
      <c r="C191" s="457" t="s">
        <v>73</v>
      </c>
      <c r="D191" s="457"/>
      <c r="E191" s="12">
        <f>ECSF!J20</f>
        <v>0</v>
      </c>
    </row>
    <row r="192" spans="2:5">
      <c r="B192" s="464"/>
      <c r="C192" s="457" t="s">
        <v>75</v>
      </c>
      <c r="D192" s="457"/>
      <c r="E192" s="12">
        <f>ECSF!J21</f>
        <v>0</v>
      </c>
    </row>
    <row r="193" spans="2:5" ht="15" customHeight="1">
      <c r="B193" s="464"/>
      <c r="C193" s="457" t="s">
        <v>77</v>
      </c>
      <c r="D193" s="457"/>
      <c r="E193" s="12">
        <f>ECSF!J22</f>
        <v>0</v>
      </c>
    </row>
    <row r="194" spans="2:5" ht="15" customHeight="1">
      <c r="B194" s="464"/>
      <c r="C194" s="457" t="s">
        <v>79</v>
      </c>
      <c r="D194" s="457"/>
      <c r="E194" s="12">
        <f>ECSF!J23</f>
        <v>0</v>
      </c>
    </row>
    <row r="195" spans="2:5" ht="15" customHeight="1">
      <c r="B195" s="464"/>
      <c r="C195" s="457" t="s">
        <v>81</v>
      </c>
      <c r="D195" s="457"/>
      <c r="E195" s="12">
        <f>ECSF!J24</f>
        <v>0</v>
      </c>
    </row>
    <row r="196" spans="2:5" ht="15" customHeight="1">
      <c r="B196" s="464"/>
      <c r="C196" s="457" t="s">
        <v>82</v>
      </c>
      <c r="D196" s="457"/>
      <c r="E196" s="12">
        <f>ECSF!J25</f>
        <v>0</v>
      </c>
    </row>
    <row r="197" spans="2:5" ht="15" customHeight="1">
      <c r="B197" s="464"/>
      <c r="C197" s="466" t="s">
        <v>86</v>
      </c>
      <c r="D197" s="466"/>
      <c r="E197" s="11">
        <f>ECSF!J27</f>
        <v>0</v>
      </c>
    </row>
    <row r="198" spans="2:5" ht="15" customHeight="1">
      <c r="B198" s="464"/>
      <c r="C198" s="457" t="s">
        <v>88</v>
      </c>
      <c r="D198" s="457"/>
      <c r="E198" s="12">
        <f>ECSF!J29</f>
        <v>0</v>
      </c>
    </row>
    <row r="199" spans="2:5" ht="15" customHeight="1">
      <c r="B199" s="464"/>
      <c r="C199" s="457" t="s">
        <v>90</v>
      </c>
      <c r="D199" s="457"/>
      <c r="E199" s="12">
        <f>ECSF!J30</f>
        <v>0</v>
      </c>
    </row>
    <row r="200" spans="2:5" ht="15" customHeight="1">
      <c r="B200" s="464"/>
      <c r="C200" s="457" t="s">
        <v>92</v>
      </c>
      <c r="D200" s="457"/>
      <c r="E200" s="12">
        <f>ECSF!J31</f>
        <v>0</v>
      </c>
    </row>
    <row r="201" spans="2:5">
      <c r="B201" s="464"/>
      <c r="C201" s="457" t="s">
        <v>94</v>
      </c>
      <c r="D201" s="457"/>
      <c r="E201" s="12">
        <f>ECSF!J32</f>
        <v>0</v>
      </c>
    </row>
    <row r="202" spans="2:5" ht="15" customHeight="1">
      <c r="B202" s="464"/>
      <c r="C202" s="457" t="s">
        <v>96</v>
      </c>
      <c r="D202" s="457"/>
      <c r="E202" s="12">
        <f>ECSF!J33</f>
        <v>0</v>
      </c>
    </row>
    <row r="203" spans="2:5">
      <c r="B203" s="464"/>
      <c r="C203" s="457" t="s">
        <v>98</v>
      </c>
      <c r="D203" s="457"/>
      <c r="E203" s="12">
        <f>ECSF!J34</f>
        <v>0</v>
      </c>
    </row>
    <row r="204" spans="2:5" ht="15" customHeight="1">
      <c r="B204" s="464"/>
      <c r="C204" s="459" t="s">
        <v>105</v>
      </c>
      <c r="D204" s="459"/>
      <c r="E204" s="11">
        <f>ECSF!J36</f>
        <v>4333886.2500000009</v>
      </c>
    </row>
    <row r="205" spans="2:5" ht="15" customHeight="1">
      <c r="B205" s="464"/>
      <c r="C205" s="459" t="s">
        <v>107</v>
      </c>
      <c r="D205" s="459"/>
      <c r="E205" s="11">
        <f>ECSF!J38</f>
        <v>0</v>
      </c>
    </row>
    <row r="206" spans="2:5" ht="15" customHeight="1">
      <c r="B206" s="464"/>
      <c r="C206" s="457" t="s">
        <v>39</v>
      </c>
      <c r="D206" s="457"/>
      <c r="E206" s="12">
        <f>ECSF!J40</f>
        <v>0</v>
      </c>
    </row>
    <row r="207" spans="2:5" ht="15" customHeight="1">
      <c r="B207" s="464"/>
      <c r="C207" s="457" t="s">
        <v>108</v>
      </c>
      <c r="D207" s="457"/>
      <c r="E207" s="12">
        <f>ECSF!J41</f>
        <v>0</v>
      </c>
    </row>
    <row r="208" spans="2:5" ht="15" customHeight="1">
      <c r="B208" s="464"/>
      <c r="C208" s="457" t="s">
        <v>109</v>
      </c>
      <c r="D208" s="457"/>
      <c r="E208" s="12">
        <f>ECSF!J42</f>
        <v>0</v>
      </c>
    </row>
    <row r="209" spans="2:5" ht="15" customHeight="1">
      <c r="B209" s="464"/>
      <c r="C209" s="459" t="s">
        <v>110</v>
      </c>
      <c r="D209" s="459"/>
      <c r="E209" s="11">
        <f>ECSF!J44</f>
        <v>4333886.2500000009</v>
      </c>
    </row>
    <row r="210" spans="2:5">
      <c r="B210" s="464"/>
      <c r="C210" s="457" t="s">
        <v>111</v>
      </c>
      <c r="D210" s="457"/>
      <c r="E210" s="12">
        <f>ECSF!J46</f>
        <v>29882.850000000792</v>
      </c>
    </row>
    <row r="211" spans="2:5" ht="15" customHeight="1">
      <c r="B211" s="464"/>
      <c r="C211" s="457" t="s">
        <v>112</v>
      </c>
      <c r="D211" s="457"/>
      <c r="E211" s="12">
        <f>ECSF!J47</f>
        <v>4304003.4000000004</v>
      </c>
    </row>
    <row r="212" spans="2:5">
      <c r="B212" s="464"/>
      <c r="C212" s="457" t="s">
        <v>113</v>
      </c>
      <c r="D212" s="457"/>
      <c r="E212" s="12">
        <f>ECSF!J48</f>
        <v>0</v>
      </c>
    </row>
    <row r="213" spans="2:5" ht="15" customHeight="1">
      <c r="B213" s="464"/>
      <c r="C213" s="457" t="s">
        <v>114</v>
      </c>
      <c r="D213" s="457"/>
      <c r="E213" s="12">
        <f>ECSF!J49</f>
        <v>0</v>
      </c>
    </row>
    <row r="214" spans="2:5">
      <c r="B214" s="464"/>
      <c r="C214" s="457" t="s">
        <v>115</v>
      </c>
      <c r="D214" s="457"/>
      <c r="E214" s="12">
        <f>ECSF!J50</f>
        <v>0</v>
      </c>
    </row>
    <row r="215" spans="2:5">
      <c r="B215" s="464"/>
      <c r="C215" s="459" t="s">
        <v>116</v>
      </c>
      <c r="D215" s="459"/>
      <c r="E215" s="11">
        <f>ECSF!J52</f>
        <v>0</v>
      </c>
    </row>
    <row r="216" spans="2:5">
      <c r="B216" s="464"/>
      <c r="C216" s="457" t="s">
        <v>117</v>
      </c>
      <c r="D216" s="457"/>
      <c r="E216" s="12">
        <f>ECSF!J54</f>
        <v>0</v>
      </c>
    </row>
    <row r="217" spans="2:5" ht="15.75" thickBot="1">
      <c r="B217" s="465"/>
      <c r="C217" s="457" t="s">
        <v>118</v>
      </c>
      <c r="D217" s="457"/>
      <c r="E217" s="12">
        <f>ECSF!J55</f>
        <v>0</v>
      </c>
    </row>
    <row r="218" spans="2:5">
      <c r="C218" s="460" t="s">
        <v>150</v>
      </c>
      <c r="D218" s="5" t="s">
        <v>151</v>
      </c>
      <c r="E218" s="15" t="str">
        <f>ECSF!C62</f>
        <v>DR. JOSÈ GERMÀN LOZANO REYES</v>
      </c>
    </row>
    <row r="219" spans="2:5">
      <c r="C219" s="456"/>
      <c r="D219" s="5" t="s">
        <v>152</v>
      </c>
      <c r="E219" s="15" t="str">
        <f>ECSF!C63</f>
        <v>Director General</v>
      </c>
    </row>
    <row r="220" spans="2:5">
      <c r="C220" s="456" t="s">
        <v>153</v>
      </c>
      <c r="D220" s="5" t="s">
        <v>151</v>
      </c>
      <c r="E220" s="15" t="str">
        <f>ECSF!G62</f>
        <v xml:space="preserve">C.P. MARÌA ESTELA NERY LEÒN </v>
      </c>
    </row>
    <row r="221" spans="2:5">
      <c r="C221" s="456"/>
      <c r="D221" s="5" t="s">
        <v>152</v>
      </c>
      <c r="E221" s="15" t="str">
        <f>ECSF!G63</f>
        <v>Coordinadora Administrativa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Q57"/>
  <sheetViews>
    <sheetView showWhiteSpace="0" zoomScale="85" zoomScaleNormal="85" workbookViewId="0">
      <selection activeCell="O49" sqref="O49"/>
    </sheetView>
  </sheetViews>
  <sheetFormatPr baseColWidth="10" defaultColWidth="11.42578125" defaultRowHeight="12"/>
  <cols>
    <col min="1" max="1" width="1.28515625" style="20" customWidth="1"/>
    <col min="2" max="3" width="3.7109375" style="20" customWidth="1"/>
    <col min="4" max="4" width="23.85546875" style="20" customWidth="1"/>
    <col min="5" max="5" width="21.42578125" style="20" customWidth="1"/>
    <col min="6" max="6" width="17.28515625" style="20" customWidth="1"/>
    <col min="7" max="8" width="18.7109375" style="29" customWidth="1"/>
    <col min="9" max="9" width="7.7109375" style="20" customWidth="1"/>
    <col min="10" max="11" width="3.7109375" style="19" customWidth="1"/>
    <col min="12" max="16" width="18.7109375" style="19" customWidth="1"/>
    <col min="17" max="17" width="1.85546875" style="19" customWidth="1"/>
    <col min="18" max="16384" width="11.42578125" style="19"/>
  </cols>
  <sheetData>
    <row r="1" spans="1:17" s="18" customFormat="1" ht="16.5" customHeight="1">
      <c r="B1" s="21"/>
      <c r="C1" s="21"/>
      <c r="D1" s="21"/>
      <c r="E1" s="477" t="str">
        <f>+EA!C1</f>
        <v>Cuenta Pública Tercer Trimestre 2017</v>
      </c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21"/>
      <c r="Q1" s="21"/>
    </row>
    <row r="2" spans="1:17" ht="15" customHeight="1">
      <c r="B2" s="21"/>
      <c r="C2" s="21"/>
      <c r="D2" s="21"/>
      <c r="E2" s="477" t="s">
        <v>155</v>
      </c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21"/>
      <c r="Q2" s="21"/>
    </row>
    <row r="3" spans="1:17" ht="15" customHeight="1">
      <c r="B3" s="21"/>
      <c r="C3" s="21"/>
      <c r="D3" s="21"/>
      <c r="E3" s="477" t="s">
        <v>458</v>
      </c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21"/>
      <c r="Q3" s="21"/>
    </row>
    <row r="4" spans="1:17" ht="16.5" customHeight="1">
      <c r="B4" s="21"/>
      <c r="C4" s="21"/>
      <c r="D4" s="21"/>
      <c r="E4" s="477" t="s">
        <v>1</v>
      </c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21"/>
      <c r="Q4" s="21"/>
    </row>
    <row r="5" spans="1:17" ht="3" customHeight="1">
      <c r="C5" s="22"/>
      <c r="D5" s="64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21"/>
      <c r="P5" s="18"/>
      <c r="Q5" s="18"/>
    </row>
    <row r="6" spans="1:17" ht="19.5" customHeight="1">
      <c r="A6" s="43"/>
      <c r="B6" s="478" t="s">
        <v>2</v>
      </c>
      <c r="C6" s="478"/>
      <c r="D6" s="478"/>
      <c r="E6" s="479" t="str">
        <f>+EA!C6</f>
        <v>UNIVERSIDAD PEDAGÓGICA DE DURANGO</v>
      </c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50"/>
      <c r="Q6" s="18"/>
    </row>
    <row r="7" spans="1:17" s="18" customFormat="1" ht="5.0999999999999996" customHeight="1">
      <c r="A7" s="20"/>
      <c r="B7" s="22"/>
      <c r="C7" s="22"/>
      <c r="D7" s="64"/>
      <c r="E7" s="22"/>
      <c r="F7" s="22"/>
      <c r="G7" s="65"/>
      <c r="H7" s="65"/>
      <c r="I7" s="64"/>
    </row>
    <row r="8" spans="1:17" s="18" customFormat="1" ht="3" customHeight="1">
      <c r="A8" s="20"/>
      <c r="B8" s="20"/>
      <c r="C8" s="66"/>
      <c r="D8" s="64"/>
      <c r="E8" s="66"/>
      <c r="F8" s="66"/>
      <c r="G8" s="67"/>
      <c r="H8" s="67"/>
      <c r="I8" s="64"/>
    </row>
    <row r="9" spans="1:17" s="18" customFormat="1" ht="31.5" customHeight="1">
      <c r="A9" s="208"/>
      <c r="B9" s="476" t="s">
        <v>4</v>
      </c>
      <c r="C9" s="476"/>
      <c r="D9" s="476"/>
      <c r="E9" s="476"/>
      <c r="F9" s="396"/>
      <c r="G9" s="192">
        <v>2017</v>
      </c>
      <c r="H9" s="192">
        <v>2016</v>
      </c>
      <c r="I9" s="209"/>
      <c r="J9" s="476" t="s">
        <v>4</v>
      </c>
      <c r="K9" s="476"/>
      <c r="L9" s="476"/>
      <c r="M9" s="476"/>
      <c r="N9" s="396"/>
      <c r="O9" s="192">
        <v>2017</v>
      </c>
      <c r="P9" s="192">
        <v>2016</v>
      </c>
      <c r="Q9" s="210"/>
    </row>
    <row r="10" spans="1:17" s="18" customFormat="1" ht="3" customHeight="1">
      <c r="A10" s="24"/>
      <c r="B10" s="20"/>
      <c r="C10" s="20"/>
      <c r="D10" s="25"/>
      <c r="E10" s="25"/>
      <c r="F10" s="25"/>
      <c r="G10" s="68"/>
      <c r="H10" s="68"/>
      <c r="I10" s="20"/>
      <c r="Q10" s="26"/>
    </row>
    <row r="11" spans="1:17" s="18" customFormat="1" ht="12.75">
      <c r="A11" s="27"/>
      <c r="B11" s="29"/>
      <c r="C11" s="28"/>
      <c r="D11" s="28"/>
      <c r="E11" s="28"/>
      <c r="F11" s="28"/>
      <c r="G11" s="68"/>
      <c r="H11" s="68"/>
      <c r="I11" s="29"/>
      <c r="Q11" s="26"/>
    </row>
    <row r="12" spans="1:17" ht="17.25" customHeight="1">
      <c r="A12" s="27"/>
      <c r="B12" s="469" t="s">
        <v>156</v>
      </c>
      <c r="C12" s="469"/>
      <c r="D12" s="469"/>
      <c r="E12" s="469"/>
      <c r="F12" s="469"/>
      <c r="G12" s="68"/>
      <c r="H12" s="68"/>
      <c r="I12" s="29"/>
      <c r="J12" s="469" t="s">
        <v>157</v>
      </c>
      <c r="K12" s="469"/>
      <c r="L12" s="469"/>
      <c r="M12" s="469"/>
      <c r="N12" s="469"/>
      <c r="O12" s="69"/>
      <c r="P12" s="69"/>
      <c r="Q12" s="26"/>
    </row>
    <row r="13" spans="1:17" ht="17.25" customHeight="1">
      <c r="A13" s="27"/>
      <c r="B13" s="29"/>
      <c r="C13" s="28"/>
      <c r="D13" s="29"/>
      <c r="E13" s="28"/>
      <c r="F13" s="28"/>
      <c r="G13" s="42"/>
      <c r="H13" s="42"/>
      <c r="I13" s="29"/>
      <c r="J13" s="29"/>
      <c r="K13" s="28"/>
      <c r="L13" s="28"/>
      <c r="M13" s="28"/>
      <c r="N13" s="28"/>
      <c r="O13" s="362"/>
      <c r="P13" s="362"/>
      <c r="Q13" s="26"/>
    </row>
    <row r="14" spans="1:17" ht="17.25" customHeight="1">
      <c r="A14" s="27"/>
      <c r="B14" s="29"/>
      <c r="C14" s="469" t="s">
        <v>138</v>
      </c>
      <c r="D14" s="469"/>
      <c r="E14" s="469"/>
      <c r="F14" s="469"/>
      <c r="G14" s="220">
        <f>SUM(G15:G25)</f>
        <v>10597419.25</v>
      </c>
      <c r="H14" s="220">
        <f>SUM(H15:H25)</f>
        <v>13519357</v>
      </c>
      <c r="I14" s="29"/>
      <c r="J14" s="29"/>
      <c r="K14" s="469" t="s">
        <v>138</v>
      </c>
      <c r="L14" s="469"/>
      <c r="M14" s="469"/>
      <c r="N14" s="469"/>
      <c r="O14" s="220">
        <f>SUM(O15:O17)</f>
        <v>0</v>
      </c>
      <c r="P14" s="220">
        <f>SUM(P15:P17)</f>
        <v>0</v>
      </c>
      <c r="Q14" s="26"/>
    </row>
    <row r="15" spans="1:17" ht="15" customHeight="1">
      <c r="A15" s="27"/>
      <c r="B15" s="29"/>
      <c r="C15" s="28"/>
      <c r="D15" s="468" t="s">
        <v>9</v>
      </c>
      <c r="E15" s="468"/>
      <c r="F15" s="468"/>
      <c r="G15" s="218">
        <v>0</v>
      </c>
      <c r="H15" s="218">
        <v>0</v>
      </c>
      <c r="I15" s="29"/>
      <c r="J15" s="29"/>
      <c r="K15" s="18"/>
      <c r="L15" s="470" t="s">
        <v>91</v>
      </c>
      <c r="M15" s="470"/>
      <c r="N15" s="470"/>
      <c r="O15" s="218">
        <v>0</v>
      </c>
      <c r="P15" s="218">
        <v>0</v>
      </c>
      <c r="Q15" s="26"/>
    </row>
    <row r="16" spans="1:17" ht="15" customHeight="1">
      <c r="A16" s="27"/>
      <c r="B16" s="29"/>
      <c r="C16" s="28"/>
      <c r="D16" s="468" t="s">
        <v>158</v>
      </c>
      <c r="E16" s="468"/>
      <c r="F16" s="468"/>
      <c r="G16" s="218"/>
      <c r="H16" s="218"/>
      <c r="I16" s="29"/>
      <c r="J16" s="29"/>
      <c r="K16" s="18"/>
      <c r="L16" s="470" t="s">
        <v>93</v>
      </c>
      <c r="M16" s="470"/>
      <c r="N16" s="470"/>
      <c r="O16" s="218">
        <v>0</v>
      </c>
      <c r="P16" s="218">
        <v>0</v>
      </c>
      <c r="Q16" s="26"/>
    </row>
    <row r="17" spans="1:17" ht="15" customHeight="1">
      <c r="A17" s="27"/>
      <c r="B17" s="29"/>
      <c r="C17" s="408"/>
      <c r="D17" s="468" t="s">
        <v>159</v>
      </c>
      <c r="E17" s="468"/>
      <c r="F17" s="468"/>
      <c r="G17" s="218">
        <v>0</v>
      </c>
      <c r="H17" s="218">
        <v>0</v>
      </c>
      <c r="I17" s="29"/>
      <c r="J17" s="29"/>
      <c r="K17" s="68"/>
      <c r="L17" s="470" t="s">
        <v>160</v>
      </c>
      <c r="M17" s="470"/>
      <c r="N17" s="470"/>
      <c r="O17" s="218">
        <v>0</v>
      </c>
      <c r="P17" s="218">
        <v>0</v>
      </c>
      <c r="Q17" s="26"/>
    </row>
    <row r="18" spans="1:17" ht="15" customHeight="1">
      <c r="A18" s="27"/>
      <c r="B18" s="29"/>
      <c r="C18" s="408"/>
      <c r="D18" s="468" t="s">
        <v>15</v>
      </c>
      <c r="E18" s="468"/>
      <c r="F18" s="468"/>
      <c r="G18" s="218">
        <v>0</v>
      </c>
      <c r="H18" s="218">
        <v>0</v>
      </c>
      <c r="I18" s="29"/>
      <c r="J18" s="29"/>
      <c r="K18" s="68"/>
      <c r="O18" s="363"/>
      <c r="P18" s="363"/>
      <c r="Q18" s="26"/>
    </row>
    <row r="19" spans="1:17" ht="15" customHeight="1">
      <c r="A19" s="27"/>
      <c r="B19" s="29"/>
      <c r="C19" s="408"/>
      <c r="D19" s="468" t="s">
        <v>16</v>
      </c>
      <c r="E19" s="468"/>
      <c r="F19" s="468"/>
      <c r="G19" s="218">
        <f>+EA!D17</f>
        <v>0</v>
      </c>
      <c r="H19" s="218">
        <f>+EA!E17</f>
        <v>0</v>
      </c>
      <c r="I19" s="29"/>
      <c r="J19" s="29"/>
      <c r="K19" s="407" t="s">
        <v>139</v>
      </c>
      <c r="L19" s="407"/>
      <c r="M19" s="407"/>
      <c r="N19" s="407"/>
      <c r="O19" s="220">
        <f>SUM(O20:O22)</f>
        <v>-185219.90999999997</v>
      </c>
      <c r="P19" s="220">
        <f>SUM(P20:P22)</f>
        <v>0</v>
      </c>
      <c r="Q19" s="26"/>
    </row>
    <row r="20" spans="1:17" ht="15" customHeight="1">
      <c r="A20" s="27"/>
      <c r="B20" s="29"/>
      <c r="C20" s="408"/>
      <c r="D20" s="468" t="s">
        <v>18</v>
      </c>
      <c r="E20" s="468"/>
      <c r="F20" s="468"/>
      <c r="G20" s="218">
        <v>0</v>
      </c>
      <c r="H20" s="218">
        <v>0</v>
      </c>
      <c r="I20" s="29"/>
      <c r="J20" s="29"/>
      <c r="K20" s="68"/>
      <c r="L20" s="408" t="s">
        <v>91</v>
      </c>
      <c r="M20" s="408"/>
      <c r="N20" s="408"/>
      <c r="O20" s="218">
        <v>0</v>
      </c>
      <c r="P20" s="218">
        <v>0</v>
      </c>
      <c r="Q20" s="26"/>
    </row>
    <row r="21" spans="1:17" ht="15" customHeight="1">
      <c r="A21" s="27"/>
      <c r="B21" s="29"/>
      <c r="C21" s="408"/>
      <c r="D21" s="468" t="s">
        <v>20</v>
      </c>
      <c r="E21" s="468"/>
      <c r="F21" s="468"/>
      <c r="G21" s="218">
        <v>8203491.21</v>
      </c>
      <c r="H21" s="218">
        <v>10874685</v>
      </c>
      <c r="I21" s="29"/>
      <c r="J21" s="29"/>
      <c r="K21" s="68"/>
      <c r="L21" s="470" t="s">
        <v>93</v>
      </c>
      <c r="M21" s="470"/>
      <c r="N21" s="470"/>
      <c r="O21" s="218">
        <v>0</v>
      </c>
      <c r="P21" s="218">
        <v>0</v>
      </c>
      <c r="Q21" s="26"/>
    </row>
    <row r="22" spans="1:17" ht="28.5" customHeight="1">
      <c r="A22" s="27"/>
      <c r="B22" s="29"/>
      <c r="C22" s="408"/>
      <c r="D22" s="468" t="s">
        <v>22</v>
      </c>
      <c r="E22" s="468"/>
      <c r="F22" s="468"/>
      <c r="G22" s="218">
        <v>0</v>
      </c>
      <c r="H22" s="218">
        <v>0</v>
      </c>
      <c r="I22" s="29"/>
      <c r="J22" s="29"/>
      <c r="K22" s="18"/>
      <c r="L22" s="470" t="s">
        <v>161</v>
      </c>
      <c r="M22" s="470"/>
      <c r="N22" s="470"/>
      <c r="O22" s="218">
        <f>+ESF!D19+ESF!D20+ESF!D37-ESF!E19-ESF!E20-ESF!E37</f>
        <v>-185219.90999999997</v>
      </c>
      <c r="P22" s="218">
        <v>0</v>
      </c>
      <c r="Q22" s="26"/>
    </row>
    <row r="23" spans="1:17" ht="15" customHeight="1">
      <c r="A23" s="27"/>
      <c r="B23" s="29"/>
      <c r="C23" s="408"/>
      <c r="D23" s="468" t="s">
        <v>27</v>
      </c>
      <c r="E23" s="468"/>
      <c r="F23" s="468"/>
      <c r="G23" s="218">
        <v>0</v>
      </c>
      <c r="H23" s="218">
        <v>0</v>
      </c>
      <c r="I23" s="29"/>
      <c r="J23" s="29"/>
      <c r="K23" s="469" t="s">
        <v>162</v>
      </c>
      <c r="L23" s="469"/>
      <c r="M23" s="469"/>
      <c r="N23" s="469"/>
      <c r="O23" s="220">
        <f>O14-O19</f>
        <v>185219.90999999997</v>
      </c>
      <c r="P23" s="220">
        <f>P14-P19</f>
        <v>0</v>
      </c>
      <c r="Q23" s="26"/>
    </row>
    <row r="24" spans="1:17" ht="15" customHeight="1">
      <c r="A24" s="27"/>
      <c r="B24" s="29"/>
      <c r="C24" s="408"/>
      <c r="D24" s="468" t="s">
        <v>163</v>
      </c>
      <c r="E24" s="468"/>
      <c r="F24" s="468"/>
      <c r="G24" s="218">
        <f>+EA!D24</f>
        <v>2393928.04</v>
      </c>
      <c r="H24" s="218">
        <f>+EA!E24</f>
        <v>2644672</v>
      </c>
      <c r="I24" s="29"/>
      <c r="J24" s="29"/>
      <c r="O24" s="363"/>
      <c r="P24" s="363"/>
      <c r="Q24" s="26"/>
    </row>
    <row r="25" spans="1:17" ht="15" customHeight="1">
      <c r="A25" s="27"/>
      <c r="B25" s="29"/>
      <c r="C25" s="408"/>
      <c r="D25" s="468" t="s">
        <v>164</v>
      </c>
      <c r="E25" s="468"/>
      <c r="F25" s="53"/>
      <c r="G25" s="218">
        <v>0</v>
      </c>
      <c r="H25" s="218">
        <v>0</v>
      </c>
      <c r="I25" s="29"/>
      <c r="J25" s="18"/>
      <c r="O25" s="363"/>
      <c r="P25" s="363"/>
      <c r="Q25" s="26"/>
    </row>
    <row r="26" spans="1:17" ht="15" customHeight="1">
      <c r="A26" s="27"/>
      <c r="B26" s="29"/>
      <c r="C26" s="28"/>
      <c r="D26" s="29"/>
      <c r="E26" s="28"/>
      <c r="F26" s="28"/>
      <c r="G26" s="219"/>
      <c r="H26" s="219"/>
      <c r="I26" s="29"/>
      <c r="J26" s="469" t="s">
        <v>165</v>
      </c>
      <c r="K26" s="469"/>
      <c r="L26" s="469"/>
      <c r="M26" s="469"/>
      <c r="N26" s="469"/>
      <c r="O26" s="364"/>
      <c r="P26" s="364"/>
      <c r="Q26" s="26"/>
    </row>
    <row r="27" spans="1:17" ht="15" customHeight="1">
      <c r="A27" s="27"/>
      <c r="B27" s="29"/>
      <c r="C27" s="469" t="s">
        <v>139</v>
      </c>
      <c r="D27" s="469"/>
      <c r="E27" s="469"/>
      <c r="F27" s="469"/>
      <c r="G27" s="220">
        <f>SUM(G28:G46)</f>
        <v>10010973.48</v>
      </c>
      <c r="H27" s="220">
        <f>SUM(H28:H46)</f>
        <v>12293497.459999999</v>
      </c>
      <c r="I27" s="29"/>
      <c r="J27" s="29"/>
      <c r="K27" s="28"/>
      <c r="L27" s="29"/>
      <c r="M27" s="53"/>
      <c r="N27" s="53"/>
      <c r="O27" s="219"/>
      <c r="P27" s="219"/>
      <c r="Q27" s="26"/>
    </row>
    <row r="28" spans="1:17" ht="15" customHeight="1">
      <c r="A28" s="27"/>
      <c r="B28" s="29"/>
      <c r="C28" s="407"/>
      <c r="D28" s="468" t="s">
        <v>166</v>
      </c>
      <c r="E28" s="468"/>
      <c r="F28" s="468"/>
      <c r="G28" s="218">
        <f>+EA!I13</f>
        <v>6454189.4900000002</v>
      </c>
      <c r="H28" s="218">
        <f>+EA!J13</f>
        <v>7932944.1500000004</v>
      </c>
      <c r="I28" s="29"/>
      <c r="J28" s="29"/>
      <c r="K28" s="407" t="s">
        <v>138</v>
      </c>
      <c r="L28" s="407"/>
      <c r="M28" s="407"/>
      <c r="N28" s="407"/>
      <c r="O28" s="220">
        <f>O29+O32</f>
        <v>-185280.46</v>
      </c>
      <c r="P28" s="220">
        <f>P29+P32</f>
        <v>0</v>
      </c>
      <c r="Q28" s="26"/>
    </row>
    <row r="29" spans="1:17" ht="15" customHeight="1">
      <c r="A29" s="27"/>
      <c r="B29" s="29"/>
      <c r="C29" s="407"/>
      <c r="D29" s="468" t="s">
        <v>12</v>
      </c>
      <c r="E29" s="468"/>
      <c r="F29" s="468"/>
      <c r="G29" s="218">
        <f>+EA!I14</f>
        <v>1521014.97</v>
      </c>
      <c r="H29" s="218">
        <f>+EA!J14</f>
        <v>1918802.87</v>
      </c>
      <c r="I29" s="29"/>
      <c r="J29" s="18"/>
      <c r="K29" s="18"/>
      <c r="L29" s="408" t="s">
        <v>167</v>
      </c>
      <c r="M29" s="408"/>
      <c r="N29" s="408"/>
      <c r="O29" s="218">
        <f>SUM(O30:O31)</f>
        <v>0</v>
      </c>
      <c r="P29" s="218">
        <f>SUM(P30:P31)</f>
        <v>0</v>
      </c>
      <c r="Q29" s="26"/>
    </row>
    <row r="30" spans="1:17" ht="15" customHeight="1">
      <c r="A30" s="27"/>
      <c r="B30" s="29"/>
      <c r="C30" s="407"/>
      <c r="D30" s="468" t="s">
        <v>14</v>
      </c>
      <c r="E30" s="468"/>
      <c r="F30" s="468"/>
      <c r="G30" s="218">
        <f>+EA!I15</f>
        <v>2035769.02</v>
      </c>
      <c r="H30" s="218">
        <f>+EA!J15</f>
        <v>2441750.44</v>
      </c>
      <c r="I30" s="29"/>
      <c r="J30" s="29"/>
      <c r="K30" s="407"/>
      <c r="L30" s="408" t="s">
        <v>168</v>
      </c>
      <c r="M30" s="408"/>
      <c r="N30" s="408"/>
      <c r="O30" s="218">
        <v>0</v>
      </c>
      <c r="P30" s="218">
        <v>0</v>
      </c>
      <c r="Q30" s="26"/>
    </row>
    <row r="31" spans="1:17" ht="15" customHeight="1">
      <c r="A31" s="27"/>
      <c r="B31" s="29"/>
      <c r="C31" s="28"/>
      <c r="D31" s="29"/>
      <c r="E31" s="28"/>
      <c r="F31" s="28"/>
      <c r="G31" s="219"/>
      <c r="H31" s="219"/>
      <c r="I31" s="29"/>
      <c r="J31" s="29"/>
      <c r="K31" s="407"/>
      <c r="L31" s="408" t="s">
        <v>169</v>
      </c>
      <c r="M31" s="408"/>
      <c r="N31" s="408"/>
      <c r="O31" s="218">
        <v>0</v>
      </c>
      <c r="P31" s="218">
        <v>0</v>
      </c>
      <c r="Q31" s="26"/>
    </row>
    <row r="32" spans="1:17" ht="15" customHeight="1">
      <c r="A32" s="27"/>
      <c r="B32" s="29"/>
      <c r="C32" s="407"/>
      <c r="D32" s="468" t="s">
        <v>19</v>
      </c>
      <c r="E32" s="468"/>
      <c r="F32" s="468"/>
      <c r="G32" s="218">
        <v>0</v>
      </c>
      <c r="H32" s="218">
        <v>0</v>
      </c>
      <c r="I32" s="29"/>
      <c r="J32" s="29"/>
      <c r="K32" s="407"/>
      <c r="L32" s="470" t="s">
        <v>170</v>
      </c>
      <c r="M32" s="470"/>
      <c r="N32" s="470"/>
      <c r="O32" s="218">
        <f>+ESF!I18-ESF!J18</f>
        <v>-185280.46</v>
      </c>
      <c r="P32" s="218">
        <v>0</v>
      </c>
      <c r="Q32" s="26"/>
    </row>
    <row r="33" spans="1:17" ht="15" customHeight="1">
      <c r="A33" s="27"/>
      <c r="B33" s="29"/>
      <c r="C33" s="407"/>
      <c r="D33" s="468" t="s">
        <v>171</v>
      </c>
      <c r="E33" s="468"/>
      <c r="F33" s="468"/>
      <c r="G33" s="218">
        <v>0</v>
      </c>
      <c r="H33" s="218">
        <v>0</v>
      </c>
      <c r="I33" s="29"/>
      <c r="J33" s="29"/>
      <c r="K33" s="68"/>
      <c r="O33" s="363"/>
      <c r="P33" s="363">
        <v>0</v>
      </c>
      <c r="Q33" s="26"/>
    </row>
    <row r="34" spans="1:17" ht="15" customHeight="1">
      <c r="A34" s="27"/>
      <c r="B34" s="29"/>
      <c r="C34" s="407"/>
      <c r="D34" s="468" t="s">
        <v>172</v>
      </c>
      <c r="E34" s="468"/>
      <c r="F34" s="468"/>
      <c r="G34" s="218">
        <v>0</v>
      </c>
      <c r="H34" s="218">
        <v>0</v>
      </c>
      <c r="I34" s="29"/>
      <c r="J34" s="29"/>
      <c r="K34" s="407" t="s">
        <v>139</v>
      </c>
      <c r="L34" s="407"/>
      <c r="M34" s="407"/>
      <c r="N34" s="407"/>
      <c r="O34" s="220">
        <f>O35+O38</f>
        <v>0</v>
      </c>
      <c r="P34" s="220">
        <f>P35+P38</f>
        <v>0</v>
      </c>
      <c r="Q34" s="26"/>
    </row>
    <row r="35" spans="1:17" ht="15" customHeight="1">
      <c r="A35" s="27"/>
      <c r="B35" s="29"/>
      <c r="C35" s="407"/>
      <c r="D35" s="468" t="s">
        <v>24</v>
      </c>
      <c r="E35" s="468"/>
      <c r="F35" s="468"/>
      <c r="G35" s="218">
        <v>0</v>
      </c>
      <c r="H35" s="218">
        <v>0</v>
      </c>
      <c r="I35" s="29"/>
      <c r="J35" s="29"/>
      <c r="K35" s="18"/>
      <c r="L35" s="408" t="s">
        <v>173</v>
      </c>
      <c r="M35" s="408"/>
      <c r="N35" s="408"/>
      <c r="O35" s="218">
        <f>SUM(O36:O37)</f>
        <v>0</v>
      </c>
      <c r="P35" s="218">
        <f>SUM(P36:P37)</f>
        <v>0</v>
      </c>
      <c r="Q35" s="26"/>
    </row>
    <row r="36" spans="1:17" ht="15" customHeight="1">
      <c r="A36" s="27"/>
      <c r="B36" s="29"/>
      <c r="C36" s="407"/>
      <c r="D36" s="468" t="s">
        <v>26</v>
      </c>
      <c r="E36" s="468"/>
      <c r="F36" s="468"/>
      <c r="G36" s="218">
        <v>0</v>
      </c>
      <c r="H36" s="218">
        <v>0</v>
      </c>
      <c r="I36" s="29"/>
      <c r="J36" s="29"/>
      <c r="K36" s="407"/>
      <c r="L36" s="408" t="s">
        <v>168</v>
      </c>
      <c r="M36" s="408"/>
      <c r="N36" s="408"/>
      <c r="O36" s="218">
        <v>0</v>
      </c>
      <c r="P36" s="218">
        <v>0</v>
      </c>
      <c r="Q36" s="26"/>
    </row>
    <row r="37" spans="1:17" ht="15" customHeight="1">
      <c r="A37" s="27"/>
      <c r="B37" s="29"/>
      <c r="C37" s="407"/>
      <c r="D37" s="468" t="s">
        <v>28</v>
      </c>
      <c r="E37" s="468"/>
      <c r="F37" s="468"/>
      <c r="G37" s="218">
        <v>0</v>
      </c>
      <c r="H37" s="218">
        <v>0</v>
      </c>
      <c r="I37" s="29"/>
      <c r="J37" s="18"/>
      <c r="K37" s="407"/>
      <c r="L37" s="408" t="s">
        <v>169</v>
      </c>
      <c r="M37" s="408"/>
      <c r="N37" s="408"/>
      <c r="O37" s="218">
        <v>0</v>
      </c>
      <c r="P37" s="218">
        <v>0</v>
      </c>
      <c r="Q37" s="26"/>
    </row>
    <row r="38" spans="1:17" ht="15" customHeight="1">
      <c r="A38" s="27"/>
      <c r="B38" s="29"/>
      <c r="C38" s="407"/>
      <c r="D38" s="468" t="s">
        <v>30</v>
      </c>
      <c r="E38" s="468"/>
      <c r="F38" s="468"/>
      <c r="G38" s="218">
        <v>0</v>
      </c>
      <c r="H38" s="218">
        <v>0</v>
      </c>
      <c r="I38" s="29"/>
      <c r="J38" s="29"/>
      <c r="K38" s="407"/>
      <c r="L38" s="470" t="s">
        <v>174</v>
      </c>
      <c r="M38" s="470"/>
      <c r="N38" s="470"/>
      <c r="O38" s="218">
        <v>0</v>
      </c>
      <c r="P38" s="218">
        <v>0</v>
      </c>
      <c r="Q38" s="26"/>
    </row>
    <row r="39" spans="1:17" ht="15" customHeight="1">
      <c r="A39" s="27"/>
      <c r="B39" s="29"/>
      <c r="C39" s="407"/>
      <c r="D39" s="468" t="s">
        <v>31</v>
      </c>
      <c r="E39" s="468"/>
      <c r="F39" s="468"/>
      <c r="G39" s="218">
        <v>0</v>
      </c>
      <c r="H39" s="218">
        <v>0</v>
      </c>
      <c r="I39" s="29"/>
      <c r="J39" s="29"/>
      <c r="K39" s="68"/>
      <c r="O39" s="363"/>
      <c r="P39" s="363"/>
      <c r="Q39" s="26"/>
    </row>
    <row r="40" spans="1:17" ht="15" customHeight="1">
      <c r="A40" s="27"/>
      <c r="B40" s="29"/>
      <c r="C40" s="407"/>
      <c r="D40" s="468" t="s">
        <v>33</v>
      </c>
      <c r="E40" s="468"/>
      <c r="F40" s="468"/>
      <c r="G40" s="218">
        <v>0</v>
      </c>
      <c r="H40" s="218">
        <v>0</v>
      </c>
      <c r="I40" s="29"/>
      <c r="J40" s="29"/>
      <c r="K40" s="469" t="s">
        <v>175</v>
      </c>
      <c r="L40" s="469"/>
      <c r="M40" s="469"/>
      <c r="N40" s="469"/>
      <c r="O40" s="220">
        <f>O28-O34</f>
        <v>-185280.46</v>
      </c>
      <c r="P40" s="220">
        <f>P28-P34</f>
        <v>0</v>
      </c>
      <c r="Q40" s="26"/>
    </row>
    <row r="41" spans="1:17" ht="15" customHeight="1">
      <c r="A41" s="27"/>
      <c r="B41" s="29"/>
      <c r="C41" s="28"/>
      <c r="D41" s="29"/>
      <c r="E41" s="28"/>
      <c r="F41" s="28"/>
      <c r="G41" s="219"/>
      <c r="H41" s="219"/>
      <c r="I41" s="29"/>
      <c r="J41" s="29"/>
      <c r="O41" s="363"/>
      <c r="P41" s="363"/>
      <c r="Q41" s="26"/>
    </row>
    <row r="42" spans="1:17" ht="15" customHeight="1">
      <c r="A42" s="27"/>
      <c r="B42" s="29"/>
      <c r="C42" s="407"/>
      <c r="D42" s="468" t="s">
        <v>176</v>
      </c>
      <c r="E42" s="468"/>
      <c r="F42" s="468"/>
      <c r="G42" s="218">
        <v>0</v>
      </c>
      <c r="H42" s="218">
        <v>0</v>
      </c>
      <c r="I42" s="29"/>
      <c r="J42" s="29"/>
      <c r="O42" s="363"/>
      <c r="P42" s="363"/>
      <c r="Q42" s="26"/>
    </row>
    <row r="43" spans="1:17" ht="15" customHeight="1">
      <c r="A43" s="27"/>
      <c r="B43" s="29"/>
      <c r="C43" s="407"/>
      <c r="D43" s="468" t="s">
        <v>129</v>
      </c>
      <c r="E43" s="468"/>
      <c r="F43" s="468"/>
      <c r="G43" s="218">
        <v>0</v>
      </c>
      <c r="H43" s="218">
        <v>0</v>
      </c>
      <c r="I43" s="29"/>
      <c r="J43" s="473" t="s">
        <v>177</v>
      </c>
      <c r="K43" s="473"/>
      <c r="L43" s="473"/>
      <c r="M43" s="473"/>
      <c r="N43" s="473"/>
      <c r="O43" s="361">
        <f>G48+O23+O40</f>
        <v>586385.21999999951</v>
      </c>
      <c r="P43" s="361">
        <f>H48+P23+P40</f>
        <v>1225859.540000001</v>
      </c>
      <c r="Q43" s="26"/>
    </row>
    <row r="44" spans="1:17" ht="15" customHeight="1">
      <c r="A44" s="27"/>
      <c r="B44" s="29"/>
      <c r="C44" s="407"/>
      <c r="D44" s="468" t="s">
        <v>41</v>
      </c>
      <c r="E44" s="468"/>
      <c r="F44" s="468"/>
      <c r="G44" s="218">
        <v>0</v>
      </c>
      <c r="H44" s="218">
        <v>0</v>
      </c>
      <c r="I44" s="29"/>
      <c r="O44" s="363"/>
      <c r="P44" s="363"/>
      <c r="Q44" s="26"/>
    </row>
    <row r="45" spans="1:17" ht="15" customHeight="1">
      <c r="A45" s="27"/>
      <c r="B45" s="29"/>
      <c r="C45" s="68"/>
      <c r="D45" s="68"/>
      <c r="E45" s="68"/>
      <c r="F45" s="68"/>
      <c r="G45" s="219"/>
      <c r="H45" s="219"/>
      <c r="I45" s="29"/>
      <c r="O45" s="363"/>
      <c r="P45" s="363"/>
      <c r="Q45" s="26"/>
    </row>
    <row r="46" spans="1:17" ht="15" customHeight="1">
      <c r="A46" s="27"/>
      <c r="B46" s="29"/>
      <c r="C46" s="407"/>
      <c r="D46" s="468" t="s">
        <v>178</v>
      </c>
      <c r="E46" s="468"/>
      <c r="F46" s="468"/>
      <c r="G46" s="218">
        <v>0</v>
      </c>
      <c r="H46" s="218">
        <f>+EA!J46</f>
        <v>0</v>
      </c>
      <c r="I46" s="29"/>
      <c r="O46" s="363"/>
      <c r="P46" s="363"/>
      <c r="Q46" s="26"/>
    </row>
    <row r="47" spans="1:17" ht="12.75">
      <c r="A47" s="27"/>
      <c r="B47" s="29"/>
      <c r="C47" s="28"/>
      <c r="D47" s="29"/>
      <c r="E47" s="28"/>
      <c r="F47" s="28"/>
      <c r="G47" s="219"/>
      <c r="H47" s="219"/>
      <c r="I47" s="29"/>
      <c r="J47" s="473" t="s">
        <v>179</v>
      </c>
      <c r="K47" s="473"/>
      <c r="L47" s="473"/>
      <c r="M47" s="473"/>
      <c r="N47" s="473"/>
      <c r="O47" s="361">
        <f>+ESF!E18</f>
        <v>3028733.29</v>
      </c>
      <c r="P47" s="361">
        <f>+ESF!E18</f>
        <v>3028733.29</v>
      </c>
      <c r="Q47" s="26"/>
    </row>
    <row r="48" spans="1:17" s="74" customFormat="1" ht="12.75">
      <c r="A48" s="70"/>
      <c r="B48" s="71"/>
      <c r="C48" s="469" t="s">
        <v>180</v>
      </c>
      <c r="D48" s="469"/>
      <c r="E48" s="469"/>
      <c r="F48" s="469"/>
      <c r="G48" s="361">
        <f>G14-G27</f>
        <v>586445.76999999955</v>
      </c>
      <c r="H48" s="361">
        <f>H14-H27</f>
        <v>1225859.540000001</v>
      </c>
      <c r="I48" s="71"/>
      <c r="J48" s="473" t="s">
        <v>181</v>
      </c>
      <c r="K48" s="473"/>
      <c r="L48" s="473"/>
      <c r="M48" s="473"/>
      <c r="N48" s="473"/>
      <c r="O48" s="361">
        <v>832877.96</v>
      </c>
      <c r="P48" s="361">
        <f>+P43+P47</f>
        <v>4254592.830000001</v>
      </c>
      <c r="Q48" s="73"/>
    </row>
    <row r="49" spans="1:17" s="74" customFormat="1" ht="12.75">
      <c r="A49" s="70"/>
      <c r="B49" s="71"/>
      <c r="C49" s="407"/>
      <c r="D49" s="407"/>
      <c r="E49" s="407"/>
      <c r="F49" s="407"/>
      <c r="G49" s="72"/>
      <c r="H49" s="72"/>
      <c r="I49" s="71"/>
      <c r="Q49" s="73"/>
    </row>
    <row r="50" spans="1:17" ht="14.25" customHeight="1">
      <c r="A50" s="44"/>
      <c r="B50" s="32"/>
      <c r="C50" s="75"/>
      <c r="D50" s="75"/>
      <c r="E50" s="75"/>
      <c r="F50" s="75"/>
      <c r="G50" s="76"/>
      <c r="H50" s="76"/>
      <c r="I50" s="32"/>
      <c r="J50" s="31"/>
      <c r="K50" s="31"/>
      <c r="L50" s="31"/>
      <c r="M50" s="31"/>
      <c r="N50" s="31"/>
      <c r="O50" s="31"/>
      <c r="P50" s="31"/>
      <c r="Q50" s="33"/>
    </row>
    <row r="51" spans="1:17" ht="14.25" customHeight="1">
      <c r="A51" s="29"/>
      <c r="I51" s="29"/>
      <c r="J51" s="29"/>
      <c r="K51" s="68"/>
      <c r="L51" s="68"/>
      <c r="M51" s="68"/>
      <c r="N51" s="68"/>
      <c r="O51" s="69"/>
      <c r="P51" s="187"/>
      <c r="Q51" s="18"/>
    </row>
    <row r="52" spans="1:17" ht="6" customHeight="1">
      <c r="A52" s="29"/>
      <c r="I52" s="29"/>
      <c r="J52" s="18"/>
      <c r="K52" s="18"/>
      <c r="L52" s="18"/>
      <c r="M52" s="18"/>
      <c r="N52" s="18"/>
      <c r="O52" s="18"/>
      <c r="P52" s="18"/>
      <c r="Q52" s="18"/>
    </row>
    <row r="53" spans="1:17" ht="15" customHeight="1">
      <c r="A53" s="18"/>
      <c r="B53" s="35" t="s">
        <v>60</v>
      </c>
      <c r="C53" s="35"/>
      <c r="D53" s="35"/>
      <c r="E53" s="35"/>
      <c r="F53" s="35"/>
      <c r="G53" s="35"/>
      <c r="H53" s="35"/>
      <c r="I53" s="35"/>
      <c r="J53" s="35"/>
      <c r="K53" s="18"/>
      <c r="L53" s="18"/>
      <c r="M53" s="18"/>
      <c r="N53" s="18"/>
      <c r="O53" s="77" t="str">
        <f>IF(O47=ESF!E18," ","ERROR SALDO FINAL 2013")</f>
        <v xml:space="preserve"> </v>
      </c>
      <c r="P53" s="18"/>
      <c r="Q53" s="18"/>
    </row>
    <row r="54" spans="1:17" ht="22.5" customHeight="1">
      <c r="A54" s="18"/>
      <c r="B54" s="35"/>
      <c r="C54" s="36"/>
      <c r="D54" s="37"/>
      <c r="E54" s="37"/>
      <c r="F54" s="18"/>
      <c r="G54" s="185"/>
      <c r="H54" s="36"/>
      <c r="I54" s="37"/>
      <c r="J54" s="37"/>
      <c r="K54" s="18"/>
      <c r="L54" s="18"/>
      <c r="M54" s="18"/>
      <c r="N54" s="18"/>
      <c r="O54" s="77" t="str">
        <f>IF(O48=O48," ","ERROR SALDO FINAL 2017")</f>
        <v xml:space="preserve"> </v>
      </c>
      <c r="P54" s="18"/>
      <c r="Q54" s="18"/>
    </row>
    <row r="55" spans="1:17" ht="29.25" customHeight="1">
      <c r="A55" s="18"/>
      <c r="B55" s="35"/>
      <c r="C55" s="36"/>
      <c r="D55" s="474"/>
      <c r="E55" s="474"/>
      <c r="F55" s="474"/>
      <c r="G55" s="474"/>
      <c r="H55" s="36"/>
      <c r="I55" s="37"/>
      <c r="J55" s="37"/>
      <c r="K55" s="18"/>
      <c r="L55" s="475"/>
      <c r="M55" s="475"/>
      <c r="N55" s="475"/>
      <c r="O55" s="475"/>
      <c r="P55" s="18"/>
      <c r="Q55" s="18"/>
    </row>
    <row r="56" spans="1:17" ht="14.1" customHeight="1">
      <c r="A56" s="18"/>
      <c r="B56" s="40"/>
      <c r="C56" s="18"/>
      <c r="D56" s="471" t="s">
        <v>449</v>
      </c>
      <c r="E56" s="471"/>
      <c r="F56" s="471"/>
      <c r="G56" s="471"/>
      <c r="H56" s="18"/>
      <c r="I56" s="30"/>
      <c r="J56" s="18"/>
      <c r="K56" s="20"/>
      <c r="L56" s="471" t="s">
        <v>451</v>
      </c>
      <c r="M56" s="471"/>
      <c r="N56" s="471"/>
      <c r="O56" s="471"/>
      <c r="P56" s="18"/>
      <c r="Q56" s="18"/>
    </row>
    <row r="57" spans="1:17" ht="14.1" customHeight="1">
      <c r="A57" s="18"/>
      <c r="B57" s="41"/>
      <c r="C57" s="18"/>
      <c r="D57" s="472" t="s">
        <v>450</v>
      </c>
      <c r="E57" s="472"/>
      <c r="F57" s="472"/>
      <c r="G57" s="472"/>
      <c r="H57" s="18"/>
      <c r="I57" s="30"/>
      <c r="J57" s="18"/>
      <c r="L57" s="472" t="s">
        <v>448</v>
      </c>
      <c r="M57" s="472"/>
      <c r="N57" s="472"/>
      <c r="O57" s="472"/>
      <c r="P57" s="18"/>
      <c r="Q57" s="18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Q46"/>
  <sheetViews>
    <sheetView zoomScaleNormal="100" workbookViewId="0">
      <selection activeCell="F34" sqref="F34"/>
    </sheetView>
  </sheetViews>
  <sheetFormatPr baseColWidth="10" defaultColWidth="11.42578125" defaultRowHeight="12"/>
  <cols>
    <col min="1" max="1" width="1.140625" style="54" customWidth="1"/>
    <col min="2" max="2" width="11.7109375" style="54" customWidth="1"/>
    <col min="3" max="3" width="54.42578125" style="54" customWidth="1"/>
    <col min="4" max="4" width="19.140625" style="286" customWidth="1"/>
    <col min="5" max="5" width="19.28515625" style="54" customWidth="1"/>
    <col min="6" max="6" width="19" style="54" customWidth="1"/>
    <col min="7" max="7" width="21.28515625" style="54" customWidth="1"/>
    <col min="8" max="8" width="18.7109375" style="54" customWidth="1"/>
    <col min="9" max="9" width="1.140625" style="54" customWidth="1"/>
    <col min="10" max="10" width="11.42578125" style="54"/>
    <col min="11" max="11" width="18.42578125" style="54" bestFit="1" customWidth="1"/>
    <col min="12" max="16384" width="11.42578125" style="54"/>
  </cols>
  <sheetData>
    <row r="1" spans="1:13" s="263" customFormat="1" ht="6" customHeight="1">
      <c r="C1" s="490"/>
      <c r="D1" s="490"/>
      <c r="E1" s="490"/>
      <c r="F1" s="480"/>
      <c r="G1" s="480"/>
      <c r="H1" s="480"/>
      <c r="I1" s="409"/>
    </row>
    <row r="2" spans="1:13" s="263" customFormat="1" ht="6" customHeight="1"/>
    <row r="3" spans="1:13" s="263" customFormat="1" ht="14.1" customHeight="1">
      <c r="B3" s="264"/>
      <c r="C3" s="446" t="str">
        <f>+EA!C1</f>
        <v>Cuenta Pública Tercer Trimestre 2017</v>
      </c>
      <c r="D3" s="446"/>
      <c r="E3" s="446"/>
      <c r="F3" s="446"/>
      <c r="G3" s="446"/>
      <c r="H3" s="264"/>
      <c r="I3" s="264"/>
      <c r="J3" s="54"/>
      <c r="K3" s="54"/>
    </row>
    <row r="4" spans="1:13" s="263" customFormat="1" ht="14.1" customHeight="1">
      <c r="B4" s="264"/>
      <c r="C4" s="446" t="s">
        <v>182</v>
      </c>
      <c r="D4" s="446"/>
      <c r="E4" s="446"/>
      <c r="F4" s="446"/>
      <c r="G4" s="446"/>
      <c r="H4" s="264"/>
      <c r="I4" s="264"/>
      <c r="J4" s="54"/>
      <c r="K4" s="54"/>
    </row>
    <row r="5" spans="1:13" s="263" customFormat="1" ht="14.1" customHeight="1">
      <c r="B5" s="264"/>
      <c r="C5" s="446" t="s">
        <v>458</v>
      </c>
      <c r="D5" s="446"/>
      <c r="E5" s="446"/>
      <c r="F5" s="446"/>
      <c r="G5" s="446"/>
      <c r="H5" s="264"/>
      <c r="I5" s="264"/>
      <c r="J5" s="54"/>
      <c r="K5" s="54"/>
    </row>
    <row r="6" spans="1:13" s="263" customFormat="1" ht="14.1" customHeight="1">
      <c r="B6" s="264"/>
      <c r="C6" s="446" t="s">
        <v>1</v>
      </c>
      <c r="D6" s="446"/>
      <c r="E6" s="446"/>
      <c r="F6" s="446"/>
      <c r="G6" s="446"/>
      <c r="H6" s="264"/>
      <c r="I6" s="264"/>
      <c r="J6" s="54"/>
      <c r="K6" s="54"/>
    </row>
    <row r="7" spans="1:13" s="263" customFormat="1" ht="20.100000000000001" customHeight="1">
      <c r="A7" s="43"/>
      <c r="B7" s="265" t="s">
        <v>2</v>
      </c>
      <c r="C7" s="444" t="str">
        <f>+EA!C6</f>
        <v>UNIVERSIDAD PEDAGÓGICA DE DURANGO</v>
      </c>
      <c r="D7" s="444"/>
      <c r="E7" s="444"/>
      <c r="F7" s="444"/>
      <c r="G7" s="444"/>
      <c r="H7" s="266"/>
      <c r="I7" s="414"/>
      <c r="J7" s="414"/>
      <c r="K7" s="414"/>
      <c r="L7" s="414"/>
      <c r="M7" s="414"/>
    </row>
    <row r="8" spans="1:13" s="263" customFormat="1" ht="6.75" customHeight="1">
      <c r="A8" s="447"/>
      <c r="B8" s="447"/>
      <c r="C8" s="447"/>
      <c r="D8" s="447"/>
      <c r="E8" s="447"/>
      <c r="F8" s="447"/>
      <c r="G8" s="447"/>
      <c r="H8" s="447"/>
      <c r="I8" s="447"/>
    </row>
    <row r="9" spans="1:13" s="263" customFormat="1" ht="3" customHeight="1">
      <c r="A9" s="447"/>
      <c r="B9" s="447"/>
      <c r="C9" s="447"/>
      <c r="D9" s="447"/>
      <c r="E9" s="447"/>
      <c r="F9" s="447"/>
      <c r="G9" s="447"/>
      <c r="H9" s="447"/>
      <c r="I9" s="447"/>
    </row>
    <row r="10" spans="1:13" s="267" customFormat="1" ht="25.5">
      <c r="A10" s="200"/>
      <c r="B10" s="485" t="s">
        <v>4</v>
      </c>
      <c r="C10" s="485"/>
      <c r="D10" s="201" t="s">
        <v>183</v>
      </c>
      <c r="E10" s="201" t="s">
        <v>184</v>
      </c>
      <c r="F10" s="411" t="s">
        <v>185</v>
      </c>
      <c r="G10" s="411" t="s">
        <v>186</v>
      </c>
      <c r="H10" s="411" t="s">
        <v>187</v>
      </c>
      <c r="I10" s="221"/>
    </row>
    <row r="11" spans="1:13" s="267" customFormat="1" ht="12.75">
      <c r="A11" s="202"/>
      <c r="B11" s="486"/>
      <c r="C11" s="486"/>
      <c r="D11" s="203">
        <v>1</v>
      </c>
      <c r="E11" s="203">
        <v>2</v>
      </c>
      <c r="F11" s="412">
        <v>3</v>
      </c>
      <c r="G11" s="412" t="s">
        <v>188</v>
      </c>
      <c r="H11" s="412" t="s">
        <v>189</v>
      </c>
      <c r="I11" s="222"/>
    </row>
    <row r="12" spans="1:13" s="263" customFormat="1" ht="3" customHeight="1">
      <c r="A12" s="487"/>
      <c r="B12" s="447"/>
      <c r="C12" s="447"/>
      <c r="D12" s="447"/>
      <c r="E12" s="447"/>
      <c r="F12" s="447"/>
      <c r="G12" s="447"/>
      <c r="H12" s="447"/>
      <c r="I12" s="488"/>
    </row>
    <row r="13" spans="1:13" s="263" customFormat="1" ht="3" customHeight="1">
      <c r="A13" s="487"/>
      <c r="B13" s="447"/>
      <c r="C13" s="447"/>
      <c r="D13" s="447"/>
      <c r="E13" s="447"/>
      <c r="F13" s="447"/>
      <c r="G13" s="447"/>
      <c r="H13" s="447"/>
      <c r="I13" s="488"/>
      <c r="J13" s="54"/>
      <c r="K13" s="54"/>
    </row>
    <row r="14" spans="1:13" s="263" customFormat="1" ht="12.75">
      <c r="A14" s="268"/>
      <c r="B14" s="489" t="s">
        <v>64</v>
      </c>
      <c r="C14" s="489"/>
      <c r="D14" s="269">
        <f>+D16+D26</f>
        <v>55916892.399999999</v>
      </c>
      <c r="E14" s="269">
        <f>+E16+E26</f>
        <v>13801041.279999999</v>
      </c>
      <c r="F14" s="269">
        <f>+F16+F26</f>
        <v>15052946.4</v>
      </c>
      <c r="G14" s="269">
        <f t="shared" ref="G14:H14" si="0">+G16+G26</f>
        <v>54664987.280000001</v>
      </c>
      <c r="H14" s="269">
        <f t="shared" si="0"/>
        <v>-1251905.1199999982</v>
      </c>
      <c r="I14" s="270"/>
      <c r="J14" s="54"/>
      <c r="K14" s="54"/>
    </row>
    <row r="15" spans="1:13" s="263" customFormat="1" ht="5.0999999999999996" customHeight="1">
      <c r="A15" s="268"/>
      <c r="B15" s="271"/>
      <c r="C15" s="271"/>
      <c r="D15" s="269"/>
      <c r="E15" s="269"/>
      <c r="F15" s="269"/>
      <c r="G15" s="269"/>
      <c r="H15" s="269"/>
      <c r="I15" s="270"/>
      <c r="J15" s="54"/>
      <c r="K15" s="54"/>
    </row>
    <row r="16" spans="1:13" s="263" customFormat="1" ht="21">
      <c r="A16" s="272"/>
      <c r="B16" s="432" t="s">
        <v>66</v>
      </c>
      <c r="C16" s="432"/>
      <c r="D16" s="269">
        <f>SUM(D18:D24)</f>
        <v>605934.46</v>
      </c>
      <c r="E16" s="269">
        <f>SUM(E18:E24)</f>
        <v>13668897.5</v>
      </c>
      <c r="F16" s="269">
        <f>SUM(F18:F24)</f>
        <v>13402211.83</v>
      </c>
      <c r="G16" s="269">
        <f>D16+E16-F16</f>
        <v>872620.13000000082</v>
      </c>
      <c r="H16" s="269">
        <f>G16-D16</f>
        <v>266685.67000000086</v>
      </c>
      <c r="I16" s="273"/>
      <c r="J16" s="54"/>
      <c r="K16" s="274"/>
    </row>
    <row r="17" spans="1:14" s="263" customFormat="1" ht="5.0999999999999996" customHeight="1">
      <c r="A17" s="275"/>
      <c r="D17" s="276"/>
      <c r="E17" s="276"/>
      <c r="F17" s="276"/>
      <c r="G17" s="276"/>
      <c r="H17" s="276"/>
      <c r="I17" s="277"/>
      <c r="J17" s="54"/>
      <c r="K17" s="274"/>
    </row>
    <row r="18" spans="1:14" s="263" customFormat="1" ht="19.5" customHeight="1">
      <c r="A18" s="275"/>
      <c r="B18" s="480" t="s">
        <v>68</v>
      </c>
      <c r="C18" s="480"/>
      <c r="D18" s="278">
        <v>544727.27</v>
      </c>
      <c r="E18" s="278">
        <v>13159647.82</v>
      </c>
      <c r="F18" s="278">
        <v>12871497.130000001</v>
      </c>
      <c r="G18" s="279">
        <f>D18+E18-F18</f>
        <v>832877.95999999903</v>
      </c>
      <c r="H18" s="279">
        <f>G18-D18</f>
        <v>288150.68999999901</v>
      </c>
      <c r="I18" s="277"/>
      <c r="J18" s="280"/>
      <c r="K18" s="281" t="str">
        <f>IF(G18=ESF!D18," ","Error")</f>
        <v>Error</v>
      </c>
    </row>
    <row r="19" spans="1:14" s="263" customFormat="1" ht="19.5" customHeight="1">
      <c r="A19" s="275"/>
      <c r="B19" s="480" t="s">
        <v>70</v>
      </c>
      <c r="C19" s="480"/>
      <c r="D19" s="278">
        <v>61207.19</v>
      </c>
      <c r="E19" s="278">
        <v>509249.68</v>
      </c>
      <c r="F19" s="278">
        <v>530714.69999999995</v>
      </c>
      <c r="G19" s="279">
        <f>+ESF!D19</f>
        <v>39642.17</v>
      </c>
      <c r="H19" s="279">
        <f t="shared" ref="H19:H24" si="1">G19-D19</f>
        <v>-21565.020000000004</v>
      </c>
      <c r="I19" s="277"/>
      <c r="J19" s="54"/>
      <c r="K19" s="274" t="str">
        <f>IF(G19=ESF!D19," ","Error")</f>
        <v xml:space="preserve"> </v>
      </c>
    </row>
    <row r="20" spans="1:14" s="263" customFormat="1" ht="19.5" customHeight="1">
      <c r="A20" s="275"/>
      <c r="B20" s="480" t="s">
        <v>72</v>
      </c>
      <c r="C20" s="480"/>
      <c r="D20" s="278">
        <f>+ESF!E20</f>
        <v>0</v>
      </c>
      <c r="E20" s="278"/>
      <c r="F20" s="278">
        <v>0</v>
      </c>
      <c r="G20" s="279">
        <f t="shared" ref="G20:G24" si="2">D20+E20-F20</f>
        <v>0</v>
      </c>
      <c r="H20" s="279">
        <f t="shared" si="1"/>
        <v>0</v>
      </c>
      <c r="I20" s="277"/>
      <c r="J20" s="54"/>
      <c r="K20" s="274" t="str">
        <f>IF(G20=ESF!D20," ","Error")</f>
        <v xml:space="preserve"> </v>
      </c>
    </row>
    <row r="21" spans="1:14" s="263" customFormat="1" ht="19.5" customHeight="1">
      <c r="A21" s="275"/>
      <c r="B21" s="480" t="s">
        <v>74</v>
      </c>
      <c r="C21" s="480"/>
      <c r="D21" s="278">
        <f>+ESF!E21</f>
        <v>0</v>
      </c>
      <c r="E21" s="278">
        <v>0</v>
      </c>
      <c r="F21" s="278">
        <v>0</v>
      </c>
      <c r="G21" s="279">
        <f t="shared" si="2"/>
        <v>0</v>
      </c>
      <c r="H21" s="279">
        <f t="shared" si="1"/>
        <v>0</v>
      </c>
      <c r="I21" s="277"/>
      <c r="J21" s="54"/>
      <c r="K21" s="274" t="str">
        <f>IF(G21=ESF!D21," ","Error")</f>
        <v xml:space="preserve"> </v>
      </c>
      <c r="N21" s="263" t="s">
        <v>123</v>
      </c>
    </row>
    <row r="22" spans="1:14" s="263" customFormat="1" ht="19.5" customHeight="1">
      <c r="A22" s="275"/>
      <c r="B22" s="480" t="s">
        <v>76</v>
      </c>
      <c r="C22" s="480"/>
      <c r="D22" s="278">
        <f>+ESF!E22</f>
        <v>0</v>
      </c>
      <c r="E22" s="278">
        <v>0</v>
      </c>
      <c r="F22" s="278">
        <f>+E22</f>
        <v>0</v>
      </c>
      <c r="G22" s="279">
        <f t="shared" si="2"/>
        <v>0</v>
      </c>
      <c r="H22" s="279">
        <f t="shared" si="1"/>
        <v>0</v>
      </c>
      <c r="I22" s="277"/>
      <c r="J22" s="54"/>
      <c r="K22" s="282"/>
    </row>
    <row r="23" spans="1:14" s="263" customFormat="1" ht="19.5" customHeight="1">
      <c r="A23" s="275"/>
      <c r="B23" s="480" t="s">
        <v>78</v>
      </c>
      <c r="C23" s="480"/>
      <c r="D23" s="278">
        <f>+ESF!E23</f>
        <v>0</v>
      </c>
      <c r="E23" s="278">
        <v>0</v>
      </c>
      <c r="F23" s="278">
        <v>0</v>
      </c>
      <c r="G23" s="279">
        <f t="shared" si="2"/>
        <v>0</v>
      </c>
      <c r="H23" s="279">
        <f t="shared" si="1"/>
        <v>0</v>
      </c>
      <c r="I23" s="277"/>
      <c r="J23" s="54"/>
      <c r="K23" s="274"/>
      <c r="L23" s="263" t="s">
        <v>123</v>
      </c>
    </row>
    <row r="24" spans="1:14" ht="19.5" customHeight="1">
      <c r="A24" s="275"/>
      <c r="B24" s="480" t="s">
        <v>80</v>
      </c>
      <c r="C24" s="480"/>
      <c r="D24" s="278">
        <f>+ESF!E24</f>
        <v>0</v>
      </c>
      <c r="E24" s="278">
        <v>0</v>
      </c>
      <c r="F24" s="278">
        <v>0</v>
      </c>
      <c r="G24" s="279">
        <f t="shared" si="2"/>
        <v>0</v>
      </c>
      <c r="H24" s="279">
        <f t="shared" si="1"/>
        <v>0</v>
      </c>
      <c r="I24" s="277"/>
      <c r="K24" s="282"/>
    </row>
    <row r="25" spans="1:14" ht="21">
      <c r="A25" s="275"/>
      <c r="B25" s="410"/>
      <c r="C25" s="410"/>
      <c r="D25" s="276"/>
      <c r="E25" s="276"/>
      <c r="F25" s="276"/>
      <c r="G25" s="276"/>
      <c r="H25" s="276"/>
      <c r="I25" s="277"/>
      <c r="K25" s="274"/>
    </row>
    <row r="26" spans="1:14" ht="21">
      <c r="A26" s="272"/>
      <c r="B26" s="432" t="s">
        <v>85</v>
      </c>
      <c r="C26" s="432"/>
      <c r="D26" s="269">
        <f>SUM(D28:D36)</f>
        <v>55310957.939999998</v>
      </c>
      <c r="E26" s="269">
        <f>SUM(E28:E36)</f>
        <v>132143.78</v>
      </c>
      <c r="F26" s="269">
        <f>SUM(F28:F36)</f>
        <v>1650734.57</v>
      </c>
      <c r="G26" s="269">
        <f>D26+E26-F26</f>
        <v>53792367.149999999</v>
      </c>
      <c r="H26" s="269">
        <f>G26-D26</f>
        <v>-1518590.7899999991</v>
      </c>
      <c r="I26" s="273"/>
      <c r="K26" s="274"/>
    </row>
    <row r="27" spans="1:14" ht="5.0999999999999996" customHeight="1">
      <c r="A27" s="275"/>
      <c r="B27" s="263"/>
      <c r="C27" s="410"/>
      <c r="D27" s="276"/>
      <c r="E27" s="276"/>
      <c r="F27" s="276"/>
      <c r="G27" s="276"/>
      <c r="H27" s="276"/>
      <c r="I27" s="277"/>
      <c r="K27" s="274"/>
    </row>
    <row r="28" spans="1:14" ht="19.5" customHeight="1">
      <c r="A28" s="275"/>
      <c r="B28" s="480" t="s">
        <v>87</v>
      </c>
      <c r="C28" s="480"/>
      <c r="D28" s="278">
        <f>+ESF!E31</f>
        <v>0</v>
      </c>
      <c r="E28" s="278">
        <v>0</v>
      </c>
      <c r="F28" s="278">
        <v>0</v>
      </c>
      <c r="G28" s="279">
        <f>D28+E28-F28</f>
        <v>0</v>
      </c>
      <c r="H28" s="279">
        <f>G28-D28</f>
        <v>0</v>
      </c>
      <c r="I28" s="277"/>
      <c r="K28" s="274" t="str">
        <f>IF(G28=ESF!D31," ","error")</f>
        <v xml:space="preserve"> </v>
      </c>
    </row>
    <row r="29" spans="1:14" ht="19.5" customHeight="1">
      <c r="A29" s="275"/>
      <c r="B29" s="480" t="s">
        <v>89</v>
      </c>
      <c r="C29" s="480"/>
      <c r="D29" s="278">
        <f>+ESF!E32</f>
        <v>0</v>
      </c>
      <c r="E29" s="278">
        <v>0</v>
      </c>
      <c r="F29" s="278">
        <v>0</v>
      </c>
      <c r="G29" s="279">
        <f t="shared" ref="G29:G36" si="3">D29+E29-F29</f>
        <v>0</v>
      </c>
      <c r="H29" s="279">
        <f t="shared" ref="H29:H36" si="4">G29-D29</f>
        <v>0</v>
      </c>
      <c r="I29" s="277"/>
      <c r="K29" s="274" t="str">
        <f>IF(G29=ESF!D32," ","error")</f>
        <v xml:space="preserve"> </v>
      </c>
    </row>
    <row r="30" spans="1:14" ht="19.5" customHeight="1">
      <c r="A30" s="275"/>
      <c r="B30" s="480" t="s">
        <v>91</v>
      </c>
      <c r="C30" s="480"/>
      <c r="D30" s="278">
        <f>+ESF!E33</f>
        <v>61054651.640000001</v>
      </c>
      <c r="E30" s="278">
        <v>0</v>
      </c>
      <c r="F30" s="278">
        <v>0</v>
      </c>
      <c r="G30" s="279">
        <f t="shared" si="3"/>
        <v>61054651.640000001</v>
      </c>
      <c r="H30" s="279">
        <f t="shared" si="4"/>
        <v>0</v>
      </c>
      <c r="I30" s="277"/>
      <c r="K30" s="274" t="str">
        <f>IF(G30=ESF!D33," ","error")</f>
        <v xml:space="preserve"> </v>
      </c>
    </row>
    <row r="31" spans="1:14" ht="19.5" customHeight="1">
      <c r="A31" s="275"/>
      <c r="B31" s="480" t="s">
        <v>190</v>
      </c>
      <c r="C31" s="480"/>
      <c r="D31" s="278">
        <v>7808036.2999999998</v>
      </c>
      <c r="E31" s="278">
        <v>132143.78</v>
      </c>
      <c r="F31" s="278">
        <v>0</v>
      </c>
      <c r="G31" s="279">
        <f t="shared" si="3"/>
        <v>7940180.0800000001</v>
      </c>
      <c r="H31" s="279">
        <f t="shared" si="4"/>
        <v>132143.78000000026</v>
      </c>
      <c r="I31" s="277"/>
      <c r="K31" s="274" t="str">
        <f>IF(G31=ESF!D34," ","error")</f>
        <v xml:space="preserve"> </v>
      </c>
    </row>
    <row r="32" spans="1:14" ht="19.5" customHeight="1">
      <c r="A32" s="275"/>
      <c r="B32" s="480" t="s">
        <v>95</v>
      </c>
      <c r="C32" s="480"/>
      <c r="D32" s="278">
        <f>+ESF!E35</f>
        <v>0</v>
      </c>
      <c r="E32" s="278">
        <v>0</v>
      </c>
      <c r="F32" s="278">
        <v>0</v>
      </c>
      <c r="G32" s="279">
        <f t="shared" si="3"/>
        <v>0</v>
      </c>
      <c r="H32" s="279">
        <f t="shared" si="4"/>
        <v>0</v>
      </c>
      <c r="I32" s="277"/>
      <c r="K32" s="274" t="str">
        <f>IF(G32=ESF!D35," ","error")</f>
        <v xml:space="preserve"> </v>
      </c>
    </row>
    <row r="33" spans="1:17" ht="19.5" customHeight="1">
      <c r="A33" s="275"/>
      <c r="B33" s="480" t="s">
        <v>97</v>
      </c>
      <c r="C33" s="480"/>
      <c r="D33" s="278">
        <v>-13551730</v>
      </c>
      <c r="E33" s="278">
        <v>0</v>
      </c>
      <c r="F33" s="278">
        <v>1650734.57</v>
      </c>
      <c r="G33" s="279">
        <f t="shared" si="3"/>
        <v>-15202464.57</v>
      </c>
      <c r="H33" s="279">
        <f t="shared" si="4"/>
        <v>-1650734.5700000003</v>
      </c>
      <c r="I33" s="277"/>
      <c r="K33" s="274" t="str">
        <f>IF(G33=ESF!D36," ","error")</f>
        <v xml:space="preserve"> </v>
      </c>
    </row>
    <row r="34" spans="1:17" ht="19.5" customHeight="1">
      <c r="A34" s="275"/>
      <c r="B34" s="480" t="s">
        <v>99</v>
      </c>
      <c r="C34" s="480"/>
      <c r="D34" s="278">
        <f>+ESF!E37</f>
        <v>0</v>
      </c>
      <c r="E34" s="278">
        <v>0</v>
      </c>
      <c r="F34" s="278">
        <v>0</v>
      </c>
      <c r="G34" s="279">
        <f t="shared" si="3"/>
        <v>0</v>
      </c>
      <c r="H34" s="279">
        <f t="shared" si="4"/>
        <v>0</v>
      </c>
      <c r="I34" s="277"/>
      <c r="K34" s="274" t="str">
        <f>IF(G34=ESF!D37," ","error")</f>
        <v xml:space="preserve"> </v>
      </c>
    </row>
    <row r="35" spans="1:17" ht="19.5" customHeight="1">
      <c r="A35" s="275"/>
      <c r="B35" s="480" t="s">
        <v>100</v>
      </c>
      <c r="C35" s="480"/>
      <c r="D35" s="278">
        <f>+ESF!E38</f>
        <v>0</v>
      </c>
      <c r="E35" s="278">
        <v>0</v>
      </c>
      <c r="F35" s="278">
        <v>0</v>
      </c>
      <c r="G35" s="279">
        <f t="shared" si="3"/>
        <v>0</v>
      </c>
      <c r="H35" s="279">
        <f t="shared" si="4"/>
        <v>0</v>
      </c>
      <c r="I35" s="277"/>
      <c r="K35" s="274" t="str">
        <f>IF(G35=ESF!D38," ","error")</f>
        <v xml:space="preserve"> </v>
      </c>
    </row>
    <row r="36" spans="1:17" ht="19.5" customHeight="1">
      <c r="A36" s="275"/>
      <c r="B36" s="480" t="s">
        <v>102</v>
      </c>
      <c r="C36" s="480"/>
      <c r="D36" s="278">
        <f>+ESF!E39</f>
        <v>0</v>
      </c>
      <c r="E36" s="278">
        <v>0</v>
      </c>
      <c r="F36" s="278">
        <v>0</v>
      </c>
      <c r="G36" s="279">
        <f t="shared" si="3"/>
        <v>0</v>
      </c>
      <c r="H36" s="279">
        <f t="shared" si="4"/>
        <v>0</v>
      </c>
      <c r="I36" s="277"/>
      <c r="K36" s="274" t="str">
        <f>IF(G36=ESF!D39," ","error")</f>
        <v xml:space="preserve"> </v>
      </c>
    </row>
    <row r="37" spans="1:17" ht="21">
      <c r="A37" s="275"/>
      <c r="B37" s="410"/>
      <c r="C37" s="410"/>
      <c r="D37" s="283"/>
      <c r="E37" s="284"/>
      <c r="F37" s="284"/>
      <c r="G37" s="284"/>
      <c r="H37" s="284"/>
      <c r="I37" s="277"/>
      <c r="K37" s="274"/>
    </row>
    <row r="38" spans="1:17" ht="6" customHeight="1">
      <c r="A38" s="481"/>
      <c r="B38" s="482"/>
      <c r="C38" s="482"/>
      <c r="D38" s="482"/>
      <c r="E38" s="482"/>
      <c r="F38" s="482"/>
      <c r="G38" s="482"/>
      <c r="H38" s="482"/>
      <c r="I38" s="483"/>
    </row>
    <row r="39" spans="1:17" ht="6" customHeight="1">
      <c r="B39" s="285"/>
    </row>
    <row r="40" spans="1:17" ht="15" customHeight="1">
      <c r="A40" s="263"/>
      <c r="B40" s="431" t="s">
        <v>60</v>
      </c>
      <c r="C40" s="431"/>
      <c r="D40" s="431"/>
      <c r="E40" s="431"/>
      <c r="F40" s="431"/>
      <c r="G40" s="431"/>
      <c r="H40" s="431"/>
      <c r="I40" s="38"/>
      <c r="J40" s="38"/>
      <c r="K40" s="263"/>
      <c r="L40" s="263"/>
      <c r="M40" s="263"/>
      <c r="N40" s="263"/>
      <c r="O40" s="263"/>
      <c r="P40" s="263"/>
      <c r="Q40" s="263"/>
    </row>
    <row r="41" spans="1:17" ht="9.75" customHeight="1">
      <c r="A41" s="263"/>
      <c r="B41" s="38"/>
      <c r="C41" s="38"/>
      <c r="D41" s="287"/>
      <c r="E41" s="287"/>
      <c r="F41" s="263"/>
      <c r="G41" s="38"/>
      <c r="H41" s="38"/>
      <c r="I41" s="287"/>
      <c r="J41" s="287"/>
      <c r="K41" s="263"/>
      <c r="L41" s="263"/>
      <c r="M41" s="263"/>
      <c r="N41" s="263"/>
      <c r="O41" s="263"/>
      <c r="P41" s="263"/>
      <c r="Q41" s="263"/>
    </row>
    <row r="42" spans="1:17" ht="50.1" customHeight="1">
      <c r="A42" s="263"/>
      <c r="B42" s="428"/>
      <c r="C42" s="428"/>
      <c r="D42" s="287"/>
      <c r="E42" s="484"/>
      <c r="F42" s="484"/>
      <c r="G42" s="484"/>
      <c r="H42" s="484"/>
      <c r="I42" s="287"/>
      <c r="J42" s="287"/>
      <c r="K42" s="263"/>
      <c r="L42" s="263"/>
      <c r="M42" s="263"/>
      <c r="N42" s="263"/>
      <c r="O42" s="263"/>
      <c r="P42" s="263"/>
      <c r="Q42" s="263"/>
    </row>
    <row r="43" spans="1:17" ht="14.1" customHeight="1">
      <c r="A43" s="263"/>
      <c r="B43" s="429" t="s">
        <v>452</v>
      </c>
      <c r="C43" s="429"/>
      <c r="D43" s="263"/>
      <c r="E43" s="429" t="s">
        <v>453</v>
      </c>
      <c r="F43" s="429"/>
      <c r="G43" s="429"/>
      <c r="H43" s="429"/>
      <c r="I43" s="264"/>
      <c r="J43" s="263"/>
      <c r="P43" s="263"/>
      <c r="Q43" s="263"/>
    </row>
    <row r="44" spans="1:17" ht="14.1" customHeight="1">
      <c r="A44" s="263"/>
      <c r="B44" s="425" t="s">
        <v>446</v>
      </c>
      <c r="C44" s="425"/>
      <c r="D44" s="48"/>
      <c r="E44" s="425" t="s">
        <v>448</v>
      </c>
      <c r="F44" s="425"/>
      <c r="G44" s="425"/>
      <c r="H44" s="425"/>
      <c r="I44" s="264"/>
      <c r="J44" s="263"/>
      <c r="P44" s="263"/>
      <c r="Q44" s="263"/>
    </row>
    <row r="45" spans="1:17">
      <c r="B45" s="263"/>
      <c r="C45" s="263"/>
      <c r="D45" s="288"/>
      <c r="E45" s="263"/>
      <c r="F45" s="263"/>
      <c r="G45" s="263"/>
    </row>
    <row r="46" spans="1:17">
      <c r="B46" s="263"/>
      <c r="C46" s="263"/>
      <c r="D46" s="288"/>
      <c r="E46" s="263"/>
      <c r="F46" s="263"/>
      <c r="G46" s="263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Q53"/>
  <sheetViews>
    <sheetView zoomScaleNormal="100" workbookViewId="0">
      <selection activeCell="G28" sqref="G28"/>
    </sheetView>
  </sheetViews>
  <sheetFormatPr baseColWidth="10" defaultColWidth="11.42578125" defaultRowHeight="12"/>
  <cols>
    <col min="1" max="1" width="4.85546875" style="225" customWidth="1"/>
    <col min="2" max="2" width="14.5703125" style="225" customWidth="1"/>
    <col min="3" max="3" width="18.85546875" style="225" customWidth="1"/>
    <col min="4" max="4" width="21.85546875" style="225" customWidth="1"/>
    <col min="5" max="5" width="3.42578125" style="225" customWidth="1"/>
    <col min="6" max="6" width="22.28515625" style="225" customWidth="1"/>
    <col min="7" max="7" width="29.7109375" style="225" customWidth="1"/>
    <col min="8" max="8" width="20.7109375" style="225" customWidth="1"/>
    <col min="9" max="9" width="20.85546875" style="225" customWidth="1"/>
    <col min="10" max="10" width="3.7109375" style="225" customWidth="1"/>
    <col min="11" max="16384" width="11.42578125" style="225"/>
  </cols>
  <sheetData>
    <row r="1" spans="1:17" s="226" customFormat="1" ht="6" customHeight="1">
      <c r="A1" s="223"/>
      <c r="B1" s="223"/>
      <c r="C1" s="224"/>
      <c r="D1" s="223"/>
      <c r="E1" s="223"/>
      <c r="F1" s="223"/>
      <c r="G1" s="223"/>
      <c r="H1" s="223"/>
      <c r="I1" s="223"/>
      <c r="J1" s="223"/>
      <c r="K1" s="225"/>
      <c r="P1" s="225"/>
      <c r="Q1" s="225"/>
    </row>
    <row r="2" spans="1:17" ht="6" customHeight="1"/>
    <row r="3" spans="1:17" ht="6" customHeight="1"/>
    <row r="4" spans="1:17" ht="14.1" customHeight="1">
      <c r="B4" s="227"/>
      <c r="C4" s="498" t="str">
        <f>+EA!C1</f>
        <v>Cuenta Pública Tercer Trimestre 2017</v>
      </c>
      <c r="D4" s="498"/>
      <c r="E4" s="498"/>
      <c r="F4" s="498"/>
      <c r="G4" s="498"/>
      <c r="H4" s="498"/>
      <c r="I4" s="227"/>
      <c r="J4" s="227"/>
    </row>
    <row r="5" spans="1:17" ht="14.1" customHeight="1">
      <c r="B5" s="227"/>
      <c r="C5" s="498" t="s">
        <v>191</v>
      </c>
      <c r="D5" s="498"/>
      <c r="E5" s="498"/>
      <c r="F5" s="498"/>
      <c r="G5" s="498"/>
      <c r="H5" s="498"/>
      <c r="I5" s="227"/>
      <c r="J5" s="227"/>
    </row>
    <row r="6" spans="1:17" ht="14.1" customHeight="1">
      <c r="B6" s="227"/>
      <c r="C6" s="498" t="s">
        <v>458</v>
      </c>
      <c r="D6" s="498"/>
      <c r="E6" s="498"/>
      <c r="F6" s="498"/>
      <c r="G6" s="498"/>
      <c r="H6" s="498"/>
      <c r="I6" s="227"/>
      <c r="J6" s="227"/>
    </row>
    <row r="7" spans="1:17" ht="14.1" customHeight="1">
      <c r="B7" s="227"/>
      <c r="C7" s="498" t="s">
        <v>1</v>
      </c>
      <c r="D7" s="498"/>
      <c r="E7" s="498"/>
      <c r="F7" s="498"/>
      <c r="G7" s="498"/>
      <c r="H7" s="498"/>
      <c r="I7" s="227"/>
      <c r="J7" s="227"/>
    </row>
    <row r="8" spans="1:17" ht="6" customHeight="1">
      <c r="A8" s="58"/>
      <c r="B8" s="499"/>
      <c r="C8" s="499"/>
      <c r="D8" s="500"/>
      <c r="E8" s="500"/>
      <c r="F8" s="500"/>
      <c r="G8" s="500"/>
      <c r="H8" s="500"/>
      <c r="I8" s="500"/>
      <c r="J8" s="228"/>
    </row>
    <row r="9" spans="1:17" ht="20.100000000000001" customHeight="1">
      <c r="A9" s="58"/>
      <c r="B9" s="229" t="s">
        <v>2</v>
      </c>
      <c r="C9" s="444" t="str">
        <f>+EA!C6</f>
        <v>UNIVERSIDAD PEDAGÓGICA DE DURANGO</v>
      </c>
      <c r="D9" s="444"/>
      <c r="E9" s="444"/>
      <c r="F9" s="444"/>
      <c r="G9" s="444"/>
      <c r="H9" s="444"/>
      <c r="I9" s="230"/>
      <c r="J9" s="228"/>
    </row>
    <row r="10" spans="1:17" ht="5.0999999999999996" customHeight="1">
      <c r="A10" s="231"/>
      <c r="B10" s="496"/>
      <c r="C10" s="496"/>
      <c r="D10" s="496"/>
      <c r="E10" s="496"/>
      <c r="F10" s="496"/>
      <c r="G10" s="496"/>
      <c r="H10" s="496"/>
      <c r="I10" s="496"/>
      <c r="J10" s="496"/>
    </row>
    <row r="11" spans="1:17" ht="3" customHeight="1">
      <c r="A11" s="231"/>
      <c r="B11" s="496"/>
      <c r="C11" s="496"/>
      <c r="D11" s="496"/>
      <c r="E11" s="496"/>
      <c r="F11" s="496"/>
      <c r="G11" s="496"/>
      <c r="H11" s="496"/>
      <c r="I11" s="496"/>
      <c r="J11" s="496"/>
    </row>
    <row r="12" spans="1:17" ht="30" customHeight="1">
      <c r="A12" s="204"/>
      <c r="B12" s="501" t="s">
        <v>192</v>
      </c>
      <c r="C12" s="501"/>
      <c r="D12" s="501"/>
      <c r="E12" s="205"/>
      <c r="F12" s="206" t="s">
        <v>193</v>
      </c>
      <c r="G12" s="206" t="s">
        <v>194</v>
      </c>
      <c r="H12" s="205" t="s">
        <v>195</v>
      </c>
      <c r="I12" s="205" t="s">
        <v>196</v>
      </c>
      <c r="J12" s="207"/>
    </row>
    <row r="13" spans="1:17" ht="3" customHeight="1">
      <c r="A13" s="59"/>
      <c r="B13" s="496"/>
      <c r="C13" s="496"/>
      <c r="D13" s="496"/>
      <c r="E13" s="496"/>
      <c r="F13" s="496"/>
      <c r="G13" s="496"/>
      <c r="H13" s="496"/>
      <c r="I13" s="496"/>
      <c r="J13" s="497"/>
    </row>
    <row r="14" spans="1:17" ht="9.9499999999999993" customHeight="1">
      <c r="A14" s="60"/>
      <c r="B14" s="496"/>
      <c r="C14" s="496"/>
      <c r="D14" s="496"/>
      <c r="E14" s="496"/>
      <c r="F14" s="496"/>
      <c r="G14" s="496"/>
      <c r="H14" s="496"/>
      <c r="I14" s="496"/>
      <c r="J14" s="497"/>
    </row>
    <row r="15" spans="1:17" ht="12.75">
      <c r="A15" s="60"/>
      <c r="B15" s="494" t="s">
        <v>197</v>
      </c>
      <c r="C15" s="494"/>
      <c r="D15" s="494"/>
      <c r="E15" s="232"/>
      <c r="F15" s="232"/>
      <c r="G15" s="232"/>
      <c r="H15" s="232"/>
      <c r="I15" s="232"/>
      <c r="J15" s="233"/>
    </row>
    <row r="16" spans="1:17" ht="12.75">
      <c r="A16" s="234"/>
      <c r="B16" s="492" t="s">
        <v>198</v>
      </c>
      <c r="C16" s="492"/>
      <c r="D16" s="492"/>
      <c r="E16" s="229"/>
      <c r="F16" s="229"/>
      <c r="G16" s="229"/>
      <c r="H16" s="235"/>
      <c r="I16" s="235"/>
      <c r="J16" s="236"/>
    </row>
    <row r="17" spans="1:10" ht="12.75">
      <c r="A17" s="234"/>
      <c r="B17" s="494" t="s">
        <v>199</v>
      </c>
      <c r="C17" s="494"/>
      <c r="D17" s="494"/>
      <c r="E17" s="229"/>
      <c r="F17" s="237"/>
      <c r="G17" s="237"/>
      <c r="H17" s="238">
        <f>SUM(H18:H20)</f>
        <v>0</v>
      </c>
      <c r="I17" s="238">
        <f>SUM(I18:I20)</f>
        <v>0</v>
      </c>
      <c r="J17" s="239"/>
    </row>
    <row r="18" spans="1:10" ht="12.75">
      <c r="A18" s="240"/>
      <c r="B18" s="241"/>
      <c r="C18" s="493" t="s">
        <v>200</v>
      </c>
      <c r="D18" s="493"/>
      <c r="E18" s="229"/>
      <c r="F18" s="242"/>
      <c r="G18" s="242"/>
      <c r="H18" s="243">
        <v>0</v>
      </c>
      <c r="I18" s="243">
        <v>0</v>
      </c>
      <c r="J18" s="244"/>
    </row>
    <row r="19" spans="1:10" ht="12.75">
      <c r="A19" s="240"/>
      <c r="B19" s="241"/>
      <c r="C19" s="493" t="s">
        <v>201</v>
      </c>
      <c r="D19" s="493"/>
      <c r="E19" s="229"/>
      <c r="F19" s="242"/>
      <c r="G19" s="242"/>
      <c r="H19" s="243">
        <v>0</v>
      </c>
      <c r="I19" s="243">
        <v>0</v>
      </c>
      <c r="J19" s="244"/>
    </row>
    <row r="20" spans="1:10" ht="12.75">
      <c r="A20" s="240"/>
      <c r="B20" s="241"/>
      <c r="C20" s="493" t="s">
        <v>202</v>
      </c>
      <c r="D20" s="493"/>
      <c r="E20" s="229"/>
      <c r="F20" s="242"/>
      <c r="G20" s="242"/>
      <c r="H20" s="243">
        <v>0</v>
      </c>
      <c r="I20" s="243">
        <v>0</v>
      </c>
      <c r="J20" s="244"/>
    </row>
    <row r="21" spans="1:10" ht="9.9499999999999993" customHeight="1">
      <c r="A21" s="240"/>
      <c r="B21" s="241"/>
      <c r="C21" s="241"/>
      <c r="D21" s="63"/>
      <c r="E21" s="229"/>
      <c r="F21" s="245"/>
      <c r="G21" s="245"/>
      <c r="H21" s="246"/>
      <c r="I21" s="246"/>
      <c r="J21" s="244"/>
    </row>
    <row r="22" spans="1:10" ht="12.75">
      <c r="A22" s="234"/>
      <c r="B22" s="494" t="s">
        <v>203</v>
      </c>
      <c r="C22" s="494"/>
      <c r="D22" s="494"/>
      <c r="E22" s="229"/>
      <c r="F22" s="237"/>
      <c r="G22" s="237"/>
      <c r="H22" s="238">
        <f>SUM(H23:H26)</f>
        <v>0</v>
      </c>
      <c r="I22" s="238">
        <f>SUM(I23:I26)</f>
        <v>0</v>
      </c>
      <c r="J22" s="239"/>
    </row>
    <row r="23" spans="1:10" ht="12.75">
      <c r="A23" s="240"/>
      <c r="B23" s="241"/>
      <c r="C23" s="493" t="s">
        <v>204</v>
      </c>
      <c r="D23" s="493"/>
      <c r="E23" s="229"/>
      <c r="F23" s="242"/>
      <c r="G23" s="242"/>
      <c r="H23" s="243">
        <v>0</v>
      </c>
      <c r="I23" s="243">
        <v>0</v>
      </c>
      <c r="J23" s="244"/>
    </row>
    <row r="24" spans="1:10" ht="12.75">
      <c r="A24" s="240"/>
      <c r="B24" s="241"/>
      <c r="C24" s="493" t="s">
        <v>205</v>
      </c>
      <c r="D24" s="493"/>
      <c r="E24" s="229"/>
      <c r="F24" s="242"/>
      <c r="G24" s="242"/>
      <c r="H24" s="243">
        <v>0</v>
      </c>
      <c r="I24" s="243">
        <v>0</v>
      </c>
      <c r="J24" s="244"/>
    </row>
    <row r="25" spans="1:10" ht="12.75">
      <c r="A25" s="240"/>
      <c r="B25" s="241"/>
      <c r="C25" s="493" t="s">
        <v>201</v>
      </c>
      <c r="D25" s="493"/>
      <c r="E25" s="229"/>
      <c r="F25" s="242"/>
      <c r="G25" s="242"/>
      <c r="H25" s="243">
        <v>0</v>
      </c>
      <c r="I25" s="243">
        <v>0</v>
      </c>
      <c r="J25" s="244"/>
    </row>
    <row r="26" spans="1:10" ht="12.75">
      <c r="A26" s="240"/>
      <c r="C26" s="493" t="s">
        <v>202</v>
      </c>
      <c r="D26" s="493"/>
      <c r="E26" s="229"/>
      <c r="F26" s="242"/>
      <c r="G26" s="242"/>
      <c r="H26" s="243">
        <v>0</v>
      </c>
      <c r="I26" s="243">
        <v>0</v>
      </c>
      <c r="J26" s="244"/>
    </row>
    <row r="27" spans="1:10" ht="9.9499999999999993" customHeight="1">
      <c r="A27" s="240"/>
      <c r="B27" s="241"/>
      <c r="C27" s="241"/>
      <c r="D27" s="63"/>
      <c r="E27" s="229"/>
      <c r="F27" s="416"/>
      <c r="G27" s="416"/>
      <c r="H27" s="238"/>
      <c r="I27" s="238"/>
      <c r="J27" s="244"/>
    </row>
    <row r="28" spans="1:10" ht="12.75">
      <c r="A28" s="247"/>
      <c r="B28" s="495" t="s">
        <v>206</v>
      </c>
      <c r="C28" s="495"/>
      <c r="D28" s="495"/>
      <c r="E28" s="248"/>
      <c r="F28" s="249"/>
      <c r="G28" s="249"/>
      <c r="H28" s="250">
        <f>H17+H22</f>
        <v>0</v>
      </c>
      <c r="I28" s="250">
        <f>I17+I22</f>
        <v>0</v>
      </c>
      <c r="J28" s="251"/>
    </row>
    <row r="29" spans="1:10" ht="12.75">
      <c r="A29" s="234"/>
      <c r="B29" s="241"/>
      <c r="C29" s="241"/>
      <c r="D29" s="415"/>
      <c r="E29" s="229"/>
      <c r="F29" s="416"/>
      <c r="G29" s="416"/>
      <c r="H29" s="238"/>
      <c r="I29" s="238"/>
      <c r="J29" s="239"/>
    </row>
    <row r="30" spans="1:10" ht="12.75">
      <c r="A30" s="234"/>
      <c r="B30" s="492" t="s">
        <v>207</v>
      </c>
      <c r="C30" s="492"/>
      <c r="D30" s="492"/>
      <c r="E30" s="229"/>
      <c r="F30" s="416"/>
      <c r="G30" s="416"/>
      <c r="H30" s="238"/>
      <c r="I30" s="238"/>
      <c r="J30" s="239"/>
    </row>
    <row r="31" spans="1:10" ht="12.75">
      <c r="A31" s="234"/>
      <c r="B31" s="494" t="s">
        <v>199</v>
      </c>
      <c r="C31" s="494"/>
      <c r="D31" s="494"/>
      <c r="E31" s="229"/>
      <c r="F31" s="237"/>
      <c r="G31" s="237"/>
      <c r="H31" s="238">
        <f>SUM(H32:H34)</f>
        <v>0</v>
      </c>
      <c r="I31" s="238">
        <f>SUM(I32:I34)</f>
        <v>0</v>
      </c>
      <c r="J31" s="239"/>
    </row>
    <row r="32" spans="1:10" ht="12.75">
      <c r="A32" s="240"/>
      <c r="B32" s="241"/>
      <c r="C32" s="493" t="s">
        <v>200</v>
      </c>
      <c r="D32" s="493"/>
      <c r="E32" s="229"/>
      <c r="F32" s="242"/>
      <c r="G32" s="242"/>
      <c r="H32" s="243">
        <v>0</v>
      </c>
      <c r="I32" s="243">
        <v>0</v>
      </c>
      <c r="J32" s="244"/>
    </row>
    <row r="33" spans="1:10">
      <c r="A33" s="240"/>
      <c r="C33" s="493" t="s">
        <v>201</v>
      </c>
      <c r="D33" s="493"/>
      <c r="F33" s="252"/>
      <c r="G33" s="252"/>
      <c r="H33" s="243">
        <v>0</v>
      </c>
      <c r="I33" s="243">
        <v>0</v>
      </c>
      <c r="J33" s="244"/>
    </row>
    <row r="34" spans="1:10">
      <c r="A34" s="240"/>
      <c r="C34" s="493" t="s">
        <v>202</v>
      </c>
      <c r="D34" s="493"/>
      <c r="F34" s="252"/>
      <c r="G34" s="252"/>
      <c r="H34" s="243">
        <v>0</v>
      </c>
      <c r="I34" s="243">
        <v>0</v>
      </c>
      <c r="J34" s="244"/>
    </row>
    <row r="35" spans="1:10" ht="9.9499999999999993" customHeight="1">
      <c r="A35" s="240"/>
      <c r="B35" s="241"/>
      <c r="C35" s="241"/>
      <c r="D35" s="63"/>
      <c r="E35" s="229"/>
      <c r="F35" s="416"/>
      <c r="G35" s="416"/>
      <c r="H35" s="238"/>
      <c r="I35" s="238"/>
      <c r="J35" s="244"/>
    </row>
    <row r="36" spans="1:10" ht="12.75">
      <c r="A36" s="234"/>
      <c r="B36" s="494" t="s">
        <v>203</v>
      </c>
      <c r="C36" s="494"/>
      <c r="D36" s="494"/>
      <c r="E36" s="229"/>
      <c r="F36" s="237"/>
      <c r="G36" s="237"/>
      <c r="H36" s="238">
        <f>SUM(H37:H40)</f>
        <v>0</v>
      </c>
      <c r="I36" s="238">
        <f>SUM(I37:I40)</f>
        <v>0</v>
      </c>
      <c r="J36" s="239"/>
    </row>
    <row r="37" spans="1:10" ht="12.75">
      <c r="A37" s="240"/>
      <c r="B37" s="241"/>
      <c r="C37" s="493" t="s">
        <v>204</v>
      </c>
      <c r="D37" s="493"/>
      <c r="E37" s="229"/>
      <c r="F37" s="242"/>
      <c r="G37" s="242"/>
      <c r="H37" s="243">
        <v>0</v>
      </c>
      <c r="I37" s="243">
        <v>0</v>
      </c>
      <c r="J37" s="244"/>
    </row>
    <row r="38" spans="1:10" ht="12.75">
      <c r="A38" s="240"/>
      <c r="B38" s="241"/>
      <c r="C38" s="493" t="s">
        <v>205</v>
      </c>
      <c r="D38" s="493"/>
      <c r="E38" s="229"/>
      <c r="F38" s="242"/>
      <c r="G38" s="242"/>
      <c r="H38" s="243">
        <v>0</v>
      </c>
      <c r="I38" s="243">
        <v>0</v>
      </c>
      <c r="J38" s="244"/>
    </row>
    <row r="39" spans="1:10" ht="12.75">
      <c r="A39" s="240"/>
      <c r="B39" s="241"/>
      <c r="C39" s="493" t="s">
        <v>201</v>
      </c>
      <c r="D39" s="493"/>
      <c r="E39" s="229"/>
      <c r="F39" s="242"/>
      <c r="G39" s="242"/>
      <c r="H39" s="243">
        <v>0</v>
      </c>
      <c r="I39" s="243">
        <v>0</v>
      </c>
      <c r="J39" s="244"/>
    </row>
    <row r="40" spans="1:10" ht="12.75">
      <c r="A40" s="240"/>
      <c r="B40" s="229"/>
      <c r="C40" s="493" t="s">
        <v>202</v>
      </c>
      <c r="D40" s="493"/>
      <c r="E40" s="229"/>
      <c r="F40" s="242"/>
      <c r="G40" s="242"/>
      <c r="H40" s="243">
        <v>0</v>
      </c>
      <c r="I40" s="243">
        <v>0</v>
      </c>
      <c r="J40" s="244"/>
    </row>
    <row r="41" spans="1:10" ht="9.9499999999999993" customHeight="1">
      <c r="A41" s="240"/>
      <c r="B41" s="229"/>
      <c r="C41" s="229"/>
      <c r="D41" s="63"/>
      <c r="E41" s="229"/>
      <c r="F41" s="416"/>
      <c r="G41" s="416"/>
      <c r="H41" s="238"/>
      <c r="I41" s="238"/>
      <c r="J41" s="244"/>
    </row>
    <row r="42" spans="1:10" ht="12.75">
      <c r="A42" s="247"/>
      <c r="B42" s="495" t="s">
        <v>208</v>
      </c>
      <c r="C42" s="495"/>
      <c r="D42" s="495"/>
      <c r="E42" s="248"/>
      <c r="F42" s="253"/>
      <c r="G42" s="253"/>
      <c r="H42" s="250">
        <f>+H31+H36</f>
        <v>0</v>
      </c>
      <c r="I42" s="250">
        <f>+I31+I36</f>
        <v>0</v>
      </c>
      <c r="J42" s="251"/>
    </row>
    <row r="43" spans="1:10" ht="12.75">
      <c r="A43" s="240"/>
      <c r="B43" s="241"/>
      <c r="C43" s="241"/>
      <c r="D43" s="63"/>
      <c r="E43" s="229"/>
      <c r="F43" s="416"/>
      <c r="G43" s="416"/>
      <c r="H43" s="238"/>
      <c r="I43" s="238"/>
      <c r="J43" s="244"/>
    </row>
    <row r="44" spans="1:10" ht="12.75">
      <c r="A44" s="240"/>
      <c r="B44" s="494" t="s">
        <v>209</v>
      </c>
      <c r="C44" s="494"/>
      <c r="D44" s="494"/>
      <c r="E44" s="229"/>
      <c r="F44" s="242"/>
      <c r="G44" s="242"/>
      <c r="H44" s="246">
        <f>+ESF!J40</f>
        <v>339728.38</v>
      </c>
      <c r="I44" s="254">
        <f>+ESF!I40</f>
        <v>154447.92000000001</v>
      </c>
      <c r="J44" s="244"/>
    </row>
    <row r="45" spans="1:10" ht="12.75">
      <c r="A45" s="240"/>
      <c r="B45" s="241"/>
      <c r="C45" s="241"/>
      <c r="D45" s="63"/>
      <c r="E45" s="229"/>
      <c r="F45" s="416"/>
      <c r="G45" s="416"/>
      <c r="H45" s="238"/>
      <c r="I45" s="238"/>
      <c r="J45" s="244"/>
    </row>
    <row r="46" spans="1:10" ht="12.75">
      <c r="A46" s="255"/>
      <c r="B46" s="491" t="s">
        <v>210</v>
      </c>
      <c r="C46" s="491"/>
      <c r="D46" s="491"/>
      <c r="E46" s="256"/>
      <c r="F46" s="257"/>
      <c r="G46" s="257"/>
      <c r="H46" s="258">
        <f>H28+H42+H44</f>
        <v>339728.38</v>
      </c>
      <c r="I46" s="258">
        <f>I28+I42+I44</f>
        <v>154447.92000000001</v>
      </c>
      <c r="J46" s="259"/>
    </row>
    <row r="47" spans="1:10" ht="6" customHeight="1">
      <c r="B47" s="492"/>
      <c r="C47" s="492"/>
      <c r="D47" s="492"/>
      <c r="E47" s="492"/>
      <c r="F47" s="492"/>
      <c r="G47" s="492"/>
      <c r="H47" s="492"/>
      <c r="I47" s="492"/>
      <c r="J47" s="492"/>
    </row>
    <row r="48" spans="1:10" ht="6" customHeight="1">
      <c r="B48" s="61"/>
      <c r="C48" s="61"/>
      <c r="D48" s="62"/>
      <c r="E48" s="63"/>
      <c r="F48" s="62"/>
      <c r="G48" s="63"/>
      <c r="H48" s="63"/>
      <c r="I48" s="63"/>
    </row>
    <row r="49" spans="1:10" s="226" customFormat="1" ht="15" customHeight="1">
      <c r="A49" s="225"/>
      <c r="B49" s="493" t="s">
        <v>60</v>
      </c>
      <c r="C49" s="493"/>
      <c r="D49" s="493"/>
      <c r="E49" s="493"/>
      <c r="F49" s="493"/>
      <c r="G49" s="493"/>
      <c r="H49" s="493"/>
      <c r="I49" s="493"/>
      <c r="J49" s="493"/>
    </row>
    <row r="50" spans="1:10" s="226" customFormat="1" ht="28.5" customHeight="1">
      <c r="A50" s="225"/>
      <c r="B50" s="63"/>
      <c r="C50" s="63"/>
      <c r="D50" s="260"/>
      <c r="E50" s="260"/>
      <c r="F50" s="225"/>
      <c r="G50" s="63"/>
      <c r="H50" s="261" t="str">
        <f>IF(H46=ESF!J40," ","ERROR")</f>
        <v xml:space="preserve"> </v>
      </c>
      <c r="I50" s="261" t="str">
        <f>IF(I46=ESF!I40," ","ERROR")</f>
        <v xml:space="preserve"> </v>
      </c>
      <c r="J50" s="260"/>
    </row>
    <row r="51" spans="1:10" s="226" customFormat="1" ht="25.5" customHeight="1">
      <c r="A51" s="225"/>
      <c r="B51" s="63"/>
      <c r="C51" s="428"/>
      <c r="D51" s="428"/>
      <c r="E51" s="260"/>
      <c r="F51" s="225"/>
      <c r="G51" s="428"/>
      <c r="H51" s="428"/>
      <c r="I51" s="260"/>
      <c r="J51" s="260"/>
    </row>
    <row r="52" spans="1:10" s="226" customFormat="1" ht="14.1" customHeight="1">
      <c r="A52" s="225"/>
      <c r="B52" s="413"/>
      <c r="C52" s="429" t="s">
        <v>454</v>
      </c>
      <c r="D52" s="429"/>
      <c r="E52" s="260"/>
      <c r="F52" s="260"/>
      <c r="G52" s="429" t="s">
        <v>455</v>
      </c>
      <c r="H52" s="429"/>
      <c r="I52" s="229"/>
      <c r="J52" s="260"/>
    </row>
    <row r="53" spans="1:10" s="226" customFormat="1" ht="14.1" customHeight="1">
      <c r="A53" s="225"/>
      <c r="B53" s="262"/>
      <c r="C53" s="425" t="s">
        <v>446</v>
      </c>
      <c r="D53" s="425"/>
      <c r="E53" s="260"/>
      <c r="F53" s="260"/>
      <c r="G53" s="425" t="s">
        <v>448</v>
      </c>
      <c r="H53" s="425"/>
      <c r="I53" s="229"/>
      <c r="J53" s="260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H9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59"/>
  <sheetViews>
    <sheetView workbookViewId="0">
      <selection activeCell="I22" sqref="I22"/>
    </sheetView>
  </sheetViews>
  <sheetFormatPr baseColWidth="10" defaultColWidth="11.42578125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6384" width="11.42578125" style="79"/>
  </cols>
  <sheetData>
    <row r="1" spans="1:10" s="78" customFormat="1"/>
    <row r="2" spans="1:10">
      <c r="B2" s="502" t="str">
        <f>+EA!C1</f>
        <v>Cuenta Pública Tercer Trimestre 2017</v>
      </c>
      <c r="C2" s="503"/>
      <c r="D2" s="503"/>
      <c r="E2" s="503"/>
      <c r="F2" s="503"/>
      <c r="G2" s="503"/>
      <c r="H2" s="503"/>
      <c r="I2" s="503"/>
      <c r="J2" s="504"/>
    </row>
    <row r="3" spans="1:10">
      <c r="B3" s="505" t="str">
        <f>+EA!C6</f>
        <v>UNIVERSIDAD PEDAGÓGICA DE DURANGO</v>
      </c>
      <c r="C3" s="506"/>
      <c r="D3" s="506"/>
      <c r="E3" s="506"/>
      <c r="F3" s="506"/>
      <c r="G3" s="506"/>
      <c r="H3" s="506"/>
      <c r="I3" s="506"/>
      <c r="J3" s="507"/>
    </row>
    <row r="4" spans="1:10">
      <c r="B4" s="505" t="s">
        <v>211</v>
      </c>
      <c r="C4" s="506"/>
      <c r="D4" s="506"/>
      <c r="E4" s="506"/>
      <c r="F4" s="506"/>
      <c r="G4" s="506"/>
      <c r="H4" s="506"/>
      <c r="I4" s="506"/>
      <c r="J4" s="507"/>
    </row>
    <row r="5" spans="1:10">
      <c r="B5" s="508" t="s">
        <v>459</v>
      </c>
      <c r="C5" s="509"/>
      <c r="D5" s="509"/>
      <c r="E5" s="509"/>
      <c r="F5" s="509"/>
      <c r="G5" s="509"/>
      <c r="H5" s="509"/>
      <c r="I5" s="509"/>
      <c r="J5" s="510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511" t="s">
        <v>212</v>
      </c>
      <c r="C7" s="511"/>
      <c r="D7" s="511"/>
      <c r="E7" s="511" t="s">
        <v>213</v>
      </c>
      <c r="F7" s="511"/>
      <c r="G7" s="511"/>
      <c r="H7" s="511"/>
      <c r="I7" s="511"/>
      <c r="J7" s="512" t="s">
        <v>214</v>
      </c>
    </row>
    <row r="8" spans="1:10" ht="22.5">
      <c r="A8" s="80"/>
      <c r="B8" s="511"/>
      <c r="C8" s="511"/>
      <c r="D8" s="511"/>
      <c r="E8" s="417" t="s">
        <v>215</v>
      </c>
      <c r="F8" s="211" t="s">
        <v>216</v>
      </c>
      <c r="G8" s="417" t="s">
        <v>217</v>
      </c>
      <c r="H8" s="417" t="s">
        <v>218</v>
      </c>
      <c r="I8" s="417" t="s">
        <v>219</v>
      </c>
      <c r="J8" s="512"/>
    </row>
    <row r="9" spans="1:10" ht="12" customHeight="1">
      <c r="A9" s="80"/>
      <c r="B9" s="511"/>
      <c r="C9" s="511"/>
      <c r="D9" s="511"/>
      <c r="E9" s="417" t="s">
        <v>220</v>
      </c>
      <c r="F9" s="417" t="s">
        <v>221</v>
      </c>
      <c r="G9" s="417" t="s">
        <v>222</v>
      </c>
      <c r="H9" s="417" t="s">
        <v>223</v>
      </c>
      <c r="I9" s="417" t="s">
        <v>224</v>
      </c>
      <c r="J9" s="417" t="s">
        <v>225</v>
      </c>
    </row>
    <row r="10" spans="1:10" ht="12" customHeight="1">
      <c r="A10" s="83"/>
      <c r="B10" s="84"/>
      <c r="C10" s="85"/>
      <c r="D10" s="86"/>
      <c r="E10" s="365"/>
      <c r="F10" s="366"/>
      <c r="G10" s="366"/>
      <c r="H10" s="366"/>
      <c r="I10" s="366"/>
      <c r="J10" s="366"/>
    </row>
    <row r="11" spans="1:10" ht="12" customHeight="1">
      <c r="A11" s="83"/>
      <c r="B11" s="513" t="s">
        <v>9</v>
      </c>
      <c r="C11" s="514"/>
      <c r="D11" s="515"/>
      <c r="E11" s="367">
        <v>0</v>
      </c>
      <c r="F11" s="367">
        <v>0</v>
      </c>
      <c r="G11" s="367">
        <f>+E11+F11</f>
        <v>0</v>
      </c>
      <c r="H11" s="367">
        <v>0</v>
      </c>
      <c r="I11" s="367">
        <v>0</v>
      </c>
      <c r="J11" s="367">
        <f>+I11-E11</f>
        <v>0</v>
      </c>
    </row>
    <row r="12" spans="1:10" ht="12" customHeight="1">
      <c r="A12" s="83"/>
      <c r="B12" s="513" t="s">
        <v>158</v>
      </c>
      <c r="C12" s="514"/>
      <c r="D12" s="515"/>
      <c r="E12" s="367">
        <v>0</v>
      </c>
      <c r="F12" s="367">
        <v>0</v>
      </c>
      <c r="G12" s="367">
        <f t="shared" ref="G12:G24" si="0">+E12+F12</f>
        <v>0</v>
      </c>
      <c r="H12" s="367">
        <v>0</v>
      </c>
      <c r="I12" s="367">
        <v>0</v>
      </c>
      <c r="J12" s="367">
        <f t="shared" ref="J12:J24" si="1">+I12-E12</f>
        <v>0</v>
      </c>
    </row>
    <row r="13" spans="1:10" ht="12" customHeight="1">
      <c r="A13" s="83"/>
      <c r="B13" s="513" t="s">
        <v>13</v>
      </c>
      <c r="C13" s="514"/>
      <c r="D13" s="515"/>
      <c r="E13" s="367">
        <v>0</v>
      </c>
      <c r="F13" s="367">
        <v>0</v>
      </c>
      <c r="G13" s="367">
        <f t="shared" si="0"/>
        <v>0</v>
      </c>
      <c r="H13" s="367">
        <v>0</v>
      </c>
      <c r="I13" s="367">
        <v>0</v>
      </c>
      <c r="J13" s="367">
        <f t="shared" si="1"/>
        <v>0</v>
      </c>
    </row>
    <row r="14" spans="1:10" ht="12" customHeight="1">
      <c r="A14" s="83"/>
      <c r="B14" s="513" t="s">
        <v>15</v>
      </c>
      <c r="C14" s="514"/>
      <c r="D14" s="515"/>
      <c r="E14" s="367">
        <v>0</v>
      </c>
      <c r="F14" s="367">
        <v>0</v>
      </c>
      <c r="G14" s="367">
        <f t="shared" si="0"/>
        <v>0</v>
      </c>
      <c r="H14" s="367">
        <v>0</v>
      </c>
      <c r="I14" s="367">
        <v>0</v>
      </c>
      <c r="J14" s="367">
        <f t="shared" si="1"/>
        <v>0</v>
      </c>
    </row>
    <row r="15" spans="1:10" ht="12" customHeight="1">
      <c r="A15" s="83"/>
      <c r="B15" s="513" t="s">
        <v>226</v>
      </c>
      <c r="C15" s="514"/>
      <c r="D15" s="515"/>
      <c r="E15" s="367">
        <f>+E16+E17</f>
        <v>0</v>
      </c>
      <c r="F15" s="367">
        <f>+F16+F17</f>
        <v>0</v>
      </c>
      <c r="G15" s="367">
        <f>+G16+G17</f>
        <v>0</v>
      </c>
      <c r="H15" s="367">
        <f>+H16+H17</f>
        <v>0</v>
      </c>
      <c r="I15" s="367">
        <f>+I16+I17</f>
        <v>0</v>
      </c>
      <c r="J15" s="367">
        <f t="shared" si="1"/>
        <v>0</v>
      </c>
    </row>
    <row r="16" spans="1:10" ht="12" customHeight="1">
      <c r="A16" s="83"/>
      <c r="B16" s="88"/>
      <c r="C16" s="514" t="s">
        <v>227</v>
      </c>
      <c r="D16" s="515"/>
      <c r="E16" s="367">
        <v>0</v>
      </c>
      <c r="F16" s="367">
        <v>0</v>
      </c>
      <c r="G16" s="367">
        <v>0</v>
      </c>
      <c r="H16" s="367">
        <v>0</v>
      </c>
      <c r="I16" s="367">
        <v>0</v>
      </c>
      <c r="J16" s="367">
        <f t="shared" si="1"/>
        <v>0</v>
      </c>
    </row>
    <row r="17" spans="1:10" ht="12" customHeight="1">
      <c r="A17" s="83"/>
      <c r="B17" s="88"/>
      <c r="C17" s="514" t="s">
        <v>228</v>
      </c>
      <c r="D17" s="515"/>
      <c r="E17" s="367">
        <v>0</v>
      </c>
      <c r="F17" s="367">
        <v>0</v>
      </c>
      <c r="G17" s="367">
        <f t="shared" si="0"/>
        <v>0</v>
      </c>
      <c r="H17" s="367">
        <v>0</v>
      </c>
      <c r="I17" s="367">
        <v>0</v>
      </c>
      <c r="J17" s="367">
        <f t="shared" si="1"/>
        <v>0</v>
      </c>
    </row>
    <row r="18" spans="1:10" ht="12" customHeight="1">
      <c r="A18" s="83"/>
      <c r="B18" s="513" t="s">
        <v>229</v>
      </c>
      <c r="C18" s="514"/>
      <c r="D18" s="515"/>
      <c r="E18" s="367">
        <f>+E19+E20</f>
        <v>0</v>
      </c>
      <c r="F18" s="367">
        <f>+F19+F20</f>
        <v>0</v>
      </c>
      <c r="G18" s="367">
        <f t="shared" si="0"/>
        <v>0</v>
      </c>
      <c r="H18" s="367">
        <f>+H19+H20</f>
        <v>0</v>
      </c>
      <c r="I18" s="367">
        <f>+I19+I20</f>
        <v>0</v>
      </c>
      <c r="J18" s="367">
        <f t="shared" si="1"/>
        <v>0</v>
      </c>
    </row>
    <row r="19" spans="1:10" ht="12" customHeight="1">
      <c r="A19" s="83"/>
      <c r="B19" s="88"/>
      <c r="C19" s="514" t="s">
        <v>227</v>
      </c>
      <c r="D19" s="515"/>
      <c r="E19" s="367">
        <v>0</v>
      </c>
      <c r="F19" s="367">
        <v>0</v>
      </c>
      <c r="G19" s="367">
        <f t="shared" si="0"/>
        <v>0</v>
      </c>
      <c r="H19" s="367">
        <v>0</v>
      </c>
      <c r="I19" s="367">
        <v>0</v>
      </c>
      <c r="J19" s="367">
        <f t="shared" si="1"/>
        <v>0</v>
      </c>
    </row>
    <row r="20" spans="1:10" ht="12" customHeight="1">
      <c r="A20" s="83"/>
      <c r="B20" s="88"/>
      <c r="C20" s="514" t="s">
        <v>228</v>
      </c>
      <c r="D20" s="515"/>
      <c r="E20" s="367">
        <v>0</v>
      </c>
      <c r="F20" s="367">
        <v>0</v>
      </c>
      <c r="G20" s="367">
        <f t="shared" si="0"/>
        <v>0</v>
      </c>
      <c r="H20" s="367">
        <v>0</v>
      </c>
      <c r="I20" s="367">
        <v>0</v>
      </c>
      <c r="J20" s="367">
        <f t="shared" si="1"/>
        <v>0</v>
      </c>
    </row>
    <row r="21" spans="1:10" ht="12" customHeight="1">
      <c r="A21" s="83"/>
      <c r="B21" s="513" t="s">
        <v>230</v>
      </c>
      <c r="C21" s="514"/>
      <c r="D21" s="515"/>
      <c r="E21" s="367">
        <v>6814298</v>
      </c>
      <c r="F21" s="367">
        <v>1389193.21</v>
      </c>
      <c r="G21" s="367">
        <f t="shared" si="0"/>
        <v>8203491.21</v>
      </c>
      <c r="H21" s="367">
        <v>8203491.21</v>
      </c>
      <c r="I21" s="367">
        <v>8203491.21</v>
      </c>
      <c r="J21" s="367">
        <f t="shared" si="1"/>
        <v>1389193.21</v>
      </c>
    </row>
    <row r="22" spans="1:10" ht="12" customHeight="1">
      <c r="A22" s="83"/>
      <c r="B22" s="513" t="s">
        <v>27</v>
      </c>
      <c r="C22" s="514"/>
      <c r="D22" s="515"/>
      <c r="E22" s="367">
        <v>0</v>
      </c>
      <c r="F22" s="367">
        <v>0</v>
      </c>
      <c r="G22" s="367">
        <f t="shared" si="0"/>
        <v>0</v>
      </c>
      <c r="H22" s="367">
        <v>0</v>
      </c>
      <c r="I22" s="367">
        <v>0</v>
      </c>
      <c r="J22" s="367">
        <f t="shared" si="1"/>
        <v>0</v>
      </c>
    </row>
    <row r="23" spans="1:10" ht="12" customHeight="1">
      <c r="A23" s="89"/>
      <c r="B23" s="513" t="s">
        <v>231</v>
      </c>
      <c r="C23" s="514"/>
      <c r="D23" s="515"/>
      <c r="E23" s="367">
        <v>2499471</v>
      </c>
      <c r="F23" s="367">
        <v>-105542.96</v>
      </c>
      <c r="G23" s="367">
        <f t="shared" si="0"/>
        <v>2393928.04</v>
      </c>
      <c r="H23" s="367">
        <v>2393928.04</v>
      </c>
      <c r="I23" s="367">
        <v>2393928.04</v>
      </c>
      <c r="J23" s="367">
        <f t="shared" si="1"/>
        <v>-105542.95999999996</v>
      </c>
    </row>
    <row r="24" spans="1:10" ht="12" customHeight="1">
      <c r="A24" s="83"/>
      <c r="B24" s="513" t="s">
        <v>232</v>
      </c>
      <c r="C24" s="514"/>
      <c r="D24" s="515"/>
      <c r="E24" s="367"/>
      <c r="F24" s="367">
        <v>0</v>
      </c>
      <c r="G24" s="367">
        <f t="shared" si="0"/>
        <v>0</v>
      </c>
      <c r="H24" s="367">
        <v>0</v>
      </c>
      <c r="I24" s="367">
        <v>0</v>
      </c>
      <c r="J24" s="367">
        <f t="shared" si="1"/>
        <v>0</v>
      </c>
    </row>
    <row r="25" spans="1:10" ht="12" customHeight="1">
      <c r="A25" s="83"/>
      <c r="B25" s="90"/>
      <c r="C25" s="91"/>
      <c r="D25" s="92"/>
      <c r="E25" s="368"/>
      <c r="F25" s="369"/>
      <c r="G25" s="369"/>
      <c r="H25" s="369"/>
      <c r="I25" s="369"/>
      <c r="J25" s="369"/>
    </row>
    <row r="26" spans="1:10" ht="12" customHeight="1">
      <c r="A26" s="80"/>
      <c r="B26" s="93"/>
      <c r="C26" s="94"/>
      <c r="D26" s="95" t="s">
        <v>233</v>
      </c>
      <c r="E26" s="367">
        <f>SUM(E11+E12+E13+E14+E15+E18+E21+E22+E23+E24)</f>
        <v>9313769</v>
      </c>
      <c r="F26" s="367">
        <f>SUM(F11+F12+F13+F14+F15+F18+F21+F22+F23+F24)</f>
        <v>1283650.25</v>
      </c>
      <c r="G26" s="367">
        <f>SUM(G11+G12+G13+G14+G15+G18+G21+G22+G23+G24)</f>
        <v>10597419.25</v>
      </c>
      <c r="H26" s="367">
        <f>SUM(H11+H12+H13+H14+H15+H18+H21+H22+H23+H24)</f>
        <v>10597419.25</v>
      </c>
      <c r="I26" s="367">
        <f>SUM(I11+I12+I13+I14+I15+I18+I21+I22+I23+I24)</f>
        <v>10597419.25</v>
      </c>
      <c r="J26" s="516">
        <f>+J15</f>
        <v>0</v>
      </c>
    </row>
    <row r="27" spans="1:10" ht="12" customHeight="1">
      <c r="A27" s="83"/>
      <c r="B27" s="96"/>
      <c r="C27" s="96"/>
      <c r="D27" s="96"/>
      <c r="E27" s="370"/>
      <c r="F27" s="370"/>
      <c r="G27" s="370"/>
      <c r="H27" s="518" t="s">
        <v>234</v>
      </c>
      <c r="I27" s="519"/>
      <c r="J27" s="517"/>
    </row>
    <row r="28" spans="1:10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0" ht="12" customHeight="1">
      <c r="A29" s="80"/>
      <c r="B29" s="512" t="s">
        <v>235</v>
      </c>
      <c r="C29" s="512"/>
      <c r="D29" s="512"/>
      <c r="E29" s="511" t="s">
        <v>213</v>
      </c>
      <c r="F29" s="511"/>
      <c r="G29" s="511"/>
      <c r="H29" s="511"/>
      <c r="I29" s="511"/>
      <c r="J29" s="512" t="s">
        <v>214</v>
      </c>
    </row>
    <row r="30" spans="1:10" ht="22.5">
      <c r="A30" s="80"/>
      <c r="B30" s="512"/>
      <c r="C30" s="512"/>
      <c r="D30" s="512"/>
      <c r="E30" s="417" t="s">
        <v>215</v>
      </c>
      <c r="F30" s="211" t="s">
        <v>216</v>
      </c>
      <c r="G30" s="417" t="s">
        <v>217</v>
      </c>
      <c r="H30" s="417" t="s">
        <v>218</v>
      </c>
      <c r="I30" s="417" t="s">
        <v>219</v>
      </c>
      <c r="J30" s="512"/>
    </row>
    <row r="31" spans="1:10" ht="12" customHeight="1">
      <c r="A31" s="80"/>
      <c r="B31" s="512"/>
      <c r="C31" s="512"/>
      <c r="D31" s="512"/>
      <c r="E31" s="417" t="s">
        <v>220</v>
      </c>
      <c r="F31" s="417" t="s">
        <v>221</v>
      </c>
      <c r="G31" s="417" t="s">
        <v>222</v>
      </c>
      <c r="H31" s="417" t="s">
        <v>223</v>
      </c>
      <c r="I31" s="417" t="s">
        <v>224</v>
      </c>
      <c r="J31" s="417" t="s">
        <v>225</v>
      </c>
    </row>
    <row r="32" spans="1:10" ht="12" customHeight="1">
      <c r="A32" s="83"/>
      <c r="B32" s="84"/>
      <c r="C32" s="85"/>
      <c r="D32" s="86"/>
      <c r="E32" s="87"/>
      <c r="F32" s="87"/>
      <c r="G32" s="87"/>
      <c r="H32" s="87"/>
      <c r="I32" s="87"/>
      <c r="J32" s="87"/>
    </row>
    <row r="33" spans="1:10" ht="12" customHeight="1">
      <c r="A33" s="83"/>
      <c r="B33" s="97" t="s">
        <v>236</v>
      </c>
      <c r="C33" s="98"/>
      <c r="D33" s="106"/>
      <c r="E33" s="371">
        <f>+E34+E35+E36+E37+E40+E43+E44</f>
        <v>2499471</v>
      </c>
      <c r="F33" s="371">
        <f t="shared" ref="F33:G33" si="2">+F34+F35+F36+F37+F40+F43+F44</f>
        <v>-105542.96</v>
      </c>
      <c r="G33" s="371">
        <f t="shared" si="2"/>
        <v>2393928.04</v>
      </c>
      <c r="H33" s="371">
        <v>1644498.45</v>
      </c>
      <c r="I33" s="371">
        <v>1644498.45</v>
      </c>
      <c r="J33" s="371">
        <v>-23477.45</v>
      </c>
    </row>
    <row r="34" spans="1:10" ht="12" customHeight="1">
      <c r="A34" s="83"/>
      <c r="B34" s="88"/>
      <c r="C34" s="514" t="s">
        <v>9</v>
      </c>
      <c r="D34" s="515"/>
      <c r="E34" s="367">
        <v>0</v>
      </c>
      <c r="F34" s="367">
        <v>0</v>
      </c>
      <c r="G34" s="367">
        <f>+E34+F34</f>
        <v>0</v>
      </c>
      <c r="H34" s="367">
        <v>0</v>
      </c>
      <c r="I34" s="367">
        <v>0</v>
      </c>
      <c r="J34" s="367">
        <f>+I34-E34</f>
        <v>0</v>
      </c>
    </row>
    <row r="35" spans="1:10" ht="12" customHeight="1">
      <c r="A35" s="83"/>
      <c r="B35" s="88"/>
      <c r="C35" s="514" t="s">
        <v>13</v>
      </c>
      <c r="D35" s="515"/>
      <c r="E35" s="367">
        <v>0</v>
      </c>
      <c r="F35" s="367">
        <v>0</v>
      </c>
      <c r="G35" s="367">
        <f t="shared" ref="G35:G49" si="3">+E35+F35</f>
        <v>0</v>
      </c>
      <c r="H35" s="367">
        <v>0</v>
      </c>
      <c r="I35" s="367">
        <v>0</v>
      </c>
      <c r="J35" s="367">
        <f t="shared" ref="J35:J52" si="4">+I35-E35</f>
        <v>0</v>
      </c>
    </row>
    <row r="36" spans="1:10" ht="12" customHeight="1">
      <c r="A36" s="83"/>
      <c r="B36" s="88"/>
      <c r="C36" s="514" t="s">
        <v>15</v>
      </c>
      <c r="D36" s="515"/>
      <c r="E36" s="367">
        <v>0</v>
      </c>
      <c r="F36" s="367">
        <v>0</v>
      </c>
      <c r="G36" s="367">
        <f t="shared" si="3"/>
        <v>0</v>
      </c>
      <c r="H36" s="367">
        <v>0</v>
      </c>
      <c r="I36" s="367">
        <v>0</v>
      </c>
      <c r="J36" s="367">
        <f t="shared" si="4"/>
        <v>0</v>
      </c>
    </row>
    <row r="37" spans="1:10" ht="12" customHeight="1">
      <c r="A37" s="83"/>
      <c r="B37" s="88"/>
      <c r="C37" s="514" t="s">
        <v>226</v>
      </c>
      <c r="D37" s="515"/>
      <c r="E37" s="367">
        <f>+E38+E39</f>
        <v>0</v>
      </c>
      <c r="F37" s="367">
        <f>+F38+F39</f>
        <v>0</v>
      </c>
      <c r="G37" s="367">
        <f t="shared" si="3"/>
        <v>0</v>
      </c>
      <c r="H37" s="367">
        <f>+H38+H39</f>
        <v>0</v>
      </c>
      <c r="I37" s="367">
        <f>+I38+I39</f>
        <v>0</v>
      </c>
      <c r="J37" s="367">
        <f t="shared" si="4"/>
        <v>0</v>
      </c>
    </row>
    <row r="38" spans="1:10" ht="12" customHeight="1">
      <c r="A38" s="83"/>
      <c r="B38" s="88"/>
      <c r="C38" s="107"/>
      <c r="D38" s="99" t="s">
        <v>227</v>
      </c>
      <c r="E38" s="367">
        <v>0</v>
      </c>
      <c r="F38" s="367">
        <v>0</v>
      </c>
      <c r="G38" s="367">
        <f t="shared" si="3"/>
        <v>0</v>
      </c>
      <c r="H38" s="367">
        <v>0</v>
      </c>
      <c r="I38" s="367">
        <v>0</v>
      </c>
      <c r="J38" s="367">
        <f t="shared" si="4"/>
        <v>0</v>
      </c>
    </row>
    <row r="39" spans="1:10" ht="12" customHeight="1">
      <c r="A39" s="83"/>
      <c r="B39" s="88"/>
      <c r="C39" s="107"/>
      <c r="D39" s="99" t="s">
        <v>228</v>
      </c>
      <c r="E39" s="367">
        <v>0</v>
      </c>
      <c r="F39" s="367">
        <v>0</v>
      </c>
      <c r="G39" s="367">
        <f t="shared" si="3"/>
        <v>0</v>
      </c>
      <c r="H39" s="367">
        <v>0</v>
      </c>
      <c r="I39" s="367">
        <v>0</v>
      </c>
      <c r="J39" s="367">
        <f t="shared" si="4"/>
        <v>0</v>
      </c>
    </row>
    <row r="40" spans="1:10" ht="12" customHeight="1">
      <c r="A40" s="83"/>
      <c r="B40" s="88"/>
      <c r="C40" s="514" t="s">
        <v>229</v>
      </c>
      <c r="D40" s="515"/>
      <c r="E40" s="367">
        <f>+E41+E42</f>
        <v>0</v>
      </c>
      <c r="F40" s="367">
        <f>+F41+F42</f>
        <v>0</v>
      </c>
      <c r="G40" s="367">
        <f>+G41+G42</f>
        <v>0</v>
      </c>
      <c r="H40" s="367">
        <f>+H41+H42</f>
        <v>0</v>
      </c>
      <c r="I40" s="367">
        <f>+I41+I42</f>
        <v>0</v>
      </c>
      <c r="J40" s="367">
        <f t="shared" si="4"/>
        <v>0</v>
      </c>
    </row>
    <row r="41" spans="1:10" ht="12" customHeight="1">
      <c r="A41" s="83"/>
      <c r="B41" s="88"/>
      <c r="C41" s="107"/>
      <c r="D41" s="99" t="s">
        <v>227</v>
      </c>
      <c r="E41" s="367">
        <v>0</v>
      </c>
      <c r="F41" s="367">
        <v>0</v>
      </c>
      <c r="G41" s="367">
        <f t="shared" si="3"/>
        <v>0</v>
      </c>
      <c r="H41" s="367">
        <v>0</v>
      </c>
      <c r="I41" s="367">
        <v>0</v>
      </c>
      <c r="J41" s="367">
        <f t="shared" si="4"/>
        <v>0</v>
      </c>
    </row>
    <row r="42" spans="1:10" ht="12" customHeight="1">
      <c r="A42" s="83"/>
      <c r="B42" s="88"/>
      <c r="C42" s="107"/>
      <c r="D42" s="99" t="s">
        <v>228</v>
      </c>
      <c r="E42" s="367">
        <v>0</v>
      </c>
      <c r="F42" s="367">
        <v>0</v>
      </c>
      <c r="G42" s="367">
        <f t="shared" si="3"/>
        <v>0</v>
      </c>
      <c r="H42" s="367">
        <v>0</v>
      </c>
      <c r="I42" s="367">
        <v>0</v>
      </c>
      <c r="J42" s="367">
        <f t="shared" si="4"/>
        <v>0</v>
      </c>
    </row>
    <row r="43" spans="1:10" ht="12" customHeight="1">
      <c r="A43" s="83"/>
      <c r="B43" s="88"/>
      <c r="C43" s="514" t="s">
        <v>27</v>
      </c>
      <c r="D43" s="515"/>
      <c r="E43" s="367">
        <v>0</v>
      </c>
      <c r="F43" s="367">
        <v>0</v>
      </c>
      <c r="G43" s="367">
        <f t="shared" si="3"/>
        <v>0</v>
      </c>
      <c r="H43" s="367">
        <v>0</v>
      </c>
      <c r="I43" s="367">
        <v>0</v>
      </c>
      <c r="J43" s="367">
        <f t="shared" si="4"/>
        <v>0</v>
      </c>
    </row>
    <row r="44" spans="1:10" ht="12" customHeight="1">
      <c r="A44" s="83"/>
      <c r="B44" s="88"/>
      <c r="C44" s="514" t="s">
        <v>231</v>
      </c>
      <c r="D44" s="515"/>
      <c r="E44" s="367">
        <v>2499471</v>
      </c>
      <c r="F44" s="367">
        <v>-105542.96</v>
      </c>
      <c r="G44" s="367">
        <f t="shared" si="3"/>
        <v>2393928.04</v>
      </c>
      <c r="H44" s="367">
        <v>2393928.04</v>
      </c>
      <c r="I44" s="367">
        <v>2393928.04</v>
      </c>
      <c r="J44" s="367">
        <f t="shared" si="4"/>
        <v>-105542.95999999996</v>
      </c>
    </row>
    <row r="45" spans="1:10" ht="12" customHeight="1">
      <c r="A45" s="83"/>
      <c r="B45" s="88"/>
      <c r="C45" s="107"/>
      <c r="D45" s="99"/>
      <c r="E45" s="367"/>
      <c r="F45" s="367"/>
      <c r="G45" s="372"/>
      <c r="H45" s="367"/>
      <c r="I45" s="367"/>
      <c r="J45" s="372"/>
    </row>
    <row r="46" spans="1:10" ht="12" customHeight="1">
      <c r="A46" s="83"/>
      <c r="B46" s="97" t="s">
        <v>237</v>
      </c>
      <c r="C46" s="98"/>
      <c r="D46" s="99"/>
      <c r="E46" s="371">
        <f>+E47+E48+E49</f>
        <v>6814298</v>
      </c>
      <c r="F46" s="371">
        <f>+F47+F48+F49</f>
        <v>1389193.21</v>
      </c>
      <c r="G46" s="371">
        <f>+G47+G48+G49</f>
        <v>8203491.21</v>
      </c>
      <c r="H46" s="371">
        <f>+H47+H48+H49</f>
        <v>8203491.21</v>
      </c>
      <c r="I46" s="371">
        <f>+I47+I48+I49</f>
        <v>8203491.21</v>
      </c>
      <c r="J46" s="371">
        <f t="shared" si="4"/>
        <v>1389193.21</v>
      </c>
    </row>
    <row r="47" spans="1:10" ht="12" customHeight="1">
      <c r="A47" s="83"/>
      <c r="B47" s="97"/>
      <c r="C47" s="514" t="s">
        <v>158</v>
      </c>
      <c r="D47" s="515"/>
      <c r="E47" s="367">
        <v>0</v>
      </c>
      <c r="F47" s="367">
        <v>0</v>
      </c>
      <c r="G47" s="367">
        <f t="shared" si="3"/>
        <v>0</v>
      </c>
      <c r="H47" s="367">
        <v>0</v>
      </c>
      <c r="I47" s="367">
        <v>0</v>
      </c>
      <c r="J47" s="367">
        <f t="shared" si="4"/>
        <v>0</v>
      </c>
    </row>
    <row r="48" spans="1:10" ht="12" customHeight="1">
      <c r="A48" s="83"/>
      <c r="B48" s="88"/>
      <c r="C48" s="514" t="s">
        <v>230</v>
      </c>
      <c r="D48" s="515"/>
      <c r="E48" s="367">
        <v>6814298</v>
      </c>
      <c r="F48" s="367">
        <v>1389193.21</v>
      </c>
      <c r="G48" s="367">
        <f t="shared" si="3"/>
        <v>8203491.21</v>
      </c>
      <c r="H48" s="367">
        <v>8203491.21</v>
      </c>
      <c r="I48" s="367">
        <v>8203491.21</v>
      </c>
      <c r="J48" s="367">
        <f t="shared" si="4"/>
        <v>1389193.21</v>
      </c>
    </row>
    <row r="49" spans="1:11" ht="12" customHeight="1">
      <c r="A49" s="83"/>
      <c r="B49" s="88"/>
      <c r="C49" s="514" t="s">
        <v>231</v>
      </c>
      <c r="D49" s="515"/>
      <c r="E49" s="367">
        <v>0</v>
      </c>
      <c r="F49" s="367">
        <v>0</v>
      </c>
      <c r="G49" s="367">
        <f t="shared" si="3"/>
        <v>0</v>
      </c>
      <c r="H49" s="367">
        <v>0</v>
      </c>
      <c r="I49" s="367">
        <v>0</v>
      </c>
      <c r="J49" s="367">
        <f t="shared" si="4"/>
        <v>0</v>
      </c>
    </row>
    <row r="50" spans="1:11" s="102" customFormat="1" ht="12" customHeight="1">
      <c r="A50" s="80"/>
      <c r="B50" s="100"/>
      <c r="C50" s="108"/>
      <c r="D50" s="109"/>
      <c r="E50" s="373"/>
      <c r="F50" s="373"/>
      <c r="G50" s="373"/>
      <c r="H50" s="373"/>
      <c r="I50" s="373"/>
      <c r="J50" s="373"/>
      <c r="K50" s="101"/>
    </row>
    <row r="51" spans="1:11" ht="12" customHeight="1">
      <c r="A51" s="83"/>
      <c r="B51" s="97" t="s">
        <v>238</v>
      </c>
      <c r="C51" s="103"/>
      <c r="D51" s="99"/>
      <c r="E51" s="371">
        <f>+E52</f>
        <v>0</v>
      </c>
      <c r="F51" s="371">
        <f>+F52</f>
        <v>0</v>
      </c>
      <c r="G51" s="371">
        <f>+G52</f>
        <v>0</v>
      </c>
      <c r="H51" s="371">
        <f>+H52</f>
        <v>0</v>
      </c>
      <c r="I51" s="371">
        <f>+I52</f>
        <v>0</v>
      </c>
      <c r="J51" s="371">
        <f t="shared" si="4"/>
        <v>0</v>
      </c>
    </row>
    <row r="52" spans="1:11" ht="12" customHeight="1">
      <c r="A52" s="83"/>
      <c r="B52" s="88"/>
      <c r="C52" s="514" t="s">
        <v>232</v>
      </c>
      <c r="D52" s="515"/>
      <c r="E52" s="367">
        <v>0</v>
      </c>
      <c r="F52" s="367">
        <v>0</v>
      </c>
      <c r="G52" s="367">
        <f t="shared" ref="G52" si="5">+E52+F52</f>
        <v>0</v>
      </c>
      <c r="H52" s="367">
        <v>0</v>
      </c>
      <c r="I52" s="367">
        <v>0</v>
      </c>
      <c r="J52" s="367">
        <f t="shared" si="4"/>
        <v>0</v>
      </c>
    </row>
    <row r="53" spans="1:11" ht="12" customHeight="1">
      <c r="A53" s="83"/>
      <c r="B53" s="90"/>
      <c r="C53" s="91"/>
      <c r="D53" s="92"/>
      <c r="E53" s="369"/>
      <c r="F53" s="369"/>
      <c r="G53" s="369"/>
      <c r="H53" s="369"/>
      <c r="I53" s="369"/>
      <c r="J53" s="369"/>
    </row>
    <row r="54" spans="1:11" ht="12" customHeight="1">
      <c r="A54" s="80"/>
      <c r="B54" s="93"/>
      <c r="C54" s="94"/>
      <c r="D54" s="104" t="s">
        <v>233</v>
      </c>
      <c r="E54" s="367">
        <f>+E34+E35+E36+E37+E40+E43+E44+E46+E51</f>
        <v>9313769</v>
      </c>
      <c r="F54" s="367">
        <f>+F34+F35+F36+F37+F40+F43+F44+F46+F51</f>
        <v>1283650.25</v>
      </c>
      <c r="G54" s="367">
        <f t="shared" ref="G54:I54" si="6">+G34+G35+G36+G37+G40+G43+G44+G46+G51</f>
        <v>10597419.25</v>
      </c>
      <c r="H54" s="367">
        <f t="shared" si="6"/>
        <v>10597419.25</v>
      </c>
      <c r="I54" s="367">
        <f t="shared" si="6"/>
        <v>10597419.25</v>
      </c>
      <c r="J54" s="521">
        <f>+J33+J46+J51</f>
        <v>1365715.76</v>
      </c>
    </row>
    <row r="55" spans="1:11">
      <c r="A55" s="83"/>
      <c r="B55" s="96"/>
      <c r="C55" s="96"/>
      <c r="D55" s="96"/>
      <c r="E55" s="370"/>
      <c r="F55" s="370"/>
      <c r="G55" s="370"/>
      <c r="H55" s="518" t="s">
        <v>234</v>
      </c>
      <c r="I55" s="519"/>
      <c r="J55" s="522"/>
    </row>
    <row r="56" spans="1:11">
      <c r="A56" s="83"/>
      <c r="B56" s="520"/>
      <c r="C56" s="520"/>
      <c r="D56" s="520"/>
      <c r="E56" s="520"/>
      <c r="F56" s="520"/>
      <c r="G56" s="520"/>
      <c r="H56" s="520"/>
      <c r="I56" s="520"/>
      <c r="J56" s="520"/>
    </row>
    <row r="57" spans="1:11">
      <c r="B57" s="105" t="s">
        <v>239</v>
      </c>
      <c r="C57" s="105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9</vt:i4>
      </vt:variant>
    </vt:vector>
  </HeadingPairs>
  <TitlesOfParts>
    <vt:vector size="31" baseType="lpstr">
      <vt:lpstr>EA</vt:lpstr>
      <vt:lpstr>ESF</vt:lpstr>
      <vt:lpstr>EVHP</vt:lpstr>
      <vt:lpstr>ECSF</vt:lpstr>
      <vt:lpstr>PT_ESF_ECSF</vt:lpstr>
      <vt:lpstr>EFE</vt:lpstr>
      <vt:lpstr>EAA</vt:lpstr>
      <vt:lpstr>EADP</vt:lpstr>
      <vt:lpstr>P.Ingresos</vt:lpstr>
      <vt:lpstr>P.Egr.COG</vt:lpstr>
      <vt:lpstr>P.Egr.Tipo</vt:lpstr>
      <vt:lpstr>P.Egr.Admva.</vt:lpstr>
      <vt:lpstr>P.Egr.Función</vt:lpstr>
      <vt:lpstr>CProg</vt:lpstr>
      <vt:lpstr>End Neto</vt:lpstr>
      <vt:lpstr>Int</vt:lpstr>
      <vt:lpstr>Rel Cta Banc</vt:lpstr>
      <vt:lpstr>ConcIngresos</vt:lpstr>
      <vt:lpstr>ConcEgresos</vt:lpstr>
      <vt:lpstr>BMu</vt:lpstr>
      <vt:lpstr>BInmu</vt:lpstr>
      <vt:lpstr>Hoja1</vt:lpstr>
      <vt:lpstr>ConcEgresos!Área_de_impresión</vt:lpstr>
      <vt:lpstr>ConcIngresos!Área_de_impresión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USER</cp:lastModifiedBy>
  <cp:revision/>
  <cp:lastPrinted>2017-10-12T20:03:11Z</cp:lastPrinted>
  <dcterms:created xsi:type="dcterms:W3CDTF">2014-01-27T16:27:43Z</dcterms:created>
  <dcterms:modified xsi:type="dcterms:W3CDTF">2017-10-24T20:30:43Z</dcterms:modified>
</cp:coreProperties>
</file>